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mentumcms-my.sharepoint.com/personal/mark_hutter_amentumcms_com/Documents/DATA/Code/golf-league-site/public/results/2025/"/>
    </mc:Choice>
  </mc:AlternateContent>
  <xr:revisionPtr revIDLastSave="22" documentId="13_ncr:1_{AF34B3A3-5DA3-6146-B922-F1643D786C17}" xr6:coauthVersionLast="47" xr6:coauthVersionMax="47" xr10:uidLastSave="{DDFB64AA-3A46-43E1-90D3-1C8D29CB3C3D}"/>
  <bookViews>
    <workbookView xWindow="43695" yWindow="885" windowWidth="26730" windowHeight="18135" activeTab="2" xr2:uid="{00000000-000D-0000-FFFF-FFFF00000000}"/>
  </bookViews>
  <sheets>
    <sheet name="Template" sheetId="14" r:id="rId1"/>
    <sheet name="Point System" sheetId="7" r:id="rId2"/>
    <sheet name="Weekly Stats" sheetId="11" r:id="rId3"/>
    <sheet name="Week 1" sheetId="15" r:id="rId4"/>
    <sheet name="Week 2" sheetId="18" r:id="rId5"/>
    <sheet name="Week 3" sheetId="16" r:id="rId6"/>
    <sheet name="Week 4" sheetId="17" r:id="rId7"/>
    <sheet name="Week 5" sheetId="19" r:id="rId8"/>
    <sheet name="Week 6" sheetId="20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1" l="1"/>
  <c r="Q6" i="11"/>
  <c r="Q18" i="11"/>
  <c r="P18" i="11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C26" i="18"/>
  <c r="T5" i="11"/>
  <c r="T6" i="11"/>
  <c r="T7" i="11"/>
  <c r="T12" i="11"/>
  <c r="T8" i="11"/>
  <c r="T11" i="11"/>
  <c r="T13" i="11"/>
  <c r="T9" i="11"/>
  <c r="T14" i="11"/>
  <c r="T16" i="11"/>
  <c r="T10" i="11"/>
  <c r="T17" i="11"/>
  <c r="T15" i="11"/>
  <c r="T19" i="11"/>
  <c r="T20" i="11"/>
  <c r="T21" i="11"/>
  <c r="T22" i="11"/>
  <c r="Q5" i="11"/>
  <c r="Q12" i="11"/>
  <c r="Q8" i="11"/>
  <c r="Q11" i="11"/>
  <c r="Q13" i="11"/>
  <c r="Q9" i="11"/>
  <c r="Q14" i="11"/>
  <c r="Q16" i="11"/>
  <c r="Q10" i="11"/>
  <c r="Q17" i="11"/>
  <c r="Q15" i="11"/>
  <c r="Q19" i="11"/>
  <c r="Q20" i="11"/>
  <c r="Q21" i="11"/>
  <c r="Q22" i="11"/>
  <c r="P5" i="11"/>
  <c r="P6" i="11"/>
  <c r="P7" i="11"/>
  <c r="P12" i="11"/>
  <c r="P8" i="11"/>
  <c r="P11" i="11"/>
  <c r="P13" i="11"/>
  <c r="P9" i="11"/>
  <c r="P14" i="11"/>
  <c r="P16" i="11"/>
  <c r="P10" i="11"/>
  <c r="P17" i="11"/>
  <c r="P15" i="11"/>
  <c r="P19" i="11"/>
  <c r="P20" i="11"/>
  <c r="P21" i="11"/>
  <c r="P22" i="11"/>
  <c r="P4" i="11"/>
  <c r="K12" i="20"/>
  <c r="J12" i="20"/>
  <c r="I12" i="20"/>
  <c r="H12" i="20"/>
  <c r="G12" i="20"/>
  <c r="F12" i="20"/>
  <c r="E12" i="20"/>
  <c r="D12" i="20"/>
  <c r="C12" i="20"/>
  <c r="O28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T4" i="11"/>
  <c r="Q4" i="11"/>
  <c r="N23" i="11"/>
  <c r="L19" i="19"/>
  <c r="N19" i="19" s="1"/>
  <c r="L23" i="1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O28" i="18"/>
  <c r="L27" i="18"/>
  <c r="L26" i="18"/>
  <c r="O26" i="18" s="1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2" i="18"/>
  <c r="O12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U10" i="11" l="1"/>
  <c r="L18" i="20"/>
  <c r="O18" i="20" s="1"/>
  <c r="U6" i="11"/>
  <c r="L12" i="20"/>
  <c r="O12" i="20" s="1"/>
  <c r="L8" i="20"/>
  <c r="O8" i="20" s="1"/>
  <c r="L24" i="20"/>
  <c r="O24" i="20" s="1"/>
  <c r="L22" i="20"/>
  <c r="O22" i="20" s="1"/>
  <c r="L20" i="20"/>
  <c r="O20" i="20" s="1"/>
  <c r="O16" i="20"/>
  <c r="L14" i="20"/>
  <c r="O14" i="20" s="1"/>
  <c r="L10" i="20"/>
  <c r="O10" i="20" s="1"/>
  <c r="U4" i="11"/>
  <c r="U12" i="11"/>
  <c r="U11" i="11"/>
  <c r="U7" i="11"/>
  <c r="U13" i="11"/>
  <c r="U9" i="11"/>
  <c r="U14" i="11"/>
  <c r="U8" i="11"/>
  <c r="U5" i="1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J23" i="11"/>
  <c r="L5" i="16"/>
  <c r="L5" i="15"/>
  <c r="F23" i="11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<sst xmlns="http://schemas.openxmlformats.org/spreadsheetml/2006/main" count="213" uniqueCount="95">
  <si>
    <t>John</t>
  </si>
  <si>
    <t>Hutter</t>
  </si>
  <si>
    <t>Ryan</t>
  </si>
  <si>
    <t>Kevin</t>
  </si>
  <si>
    <t>Score</t>
  </si>
  <si>
    <t>Points</t>
  </si>
  <si>
    <t>Closest #4</t>
  </si>
  <si>
    <t>Closest #7</t>
  </si>
  <si>
    <t>RED</t>
  </si>
  <si>
    <t>GREEN</t>
  </si>
  <si>
    <t>TBD</t>
  </si>
  <si>
    <t>PLAYERS</t>
  </si>
  <si>
    <t>Total Strokes</t>
  </si>
  <si>
    <t>Total Points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</si>
  <si>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</si>
  <si>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</si>
  <si>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</si>
  <si>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</si>
  <si>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</si>
  <si>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</si>
  <si>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</si>
  <si>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</si>
  <si>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</si>
  <si>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</si>
  <si>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</si>
  <si>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</si>
  <si>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</si>
  <si>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</si>
  <si>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</si>
  <si>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</si>
  <si>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</si>
  <si>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</si>
  <si>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</si>
  <si>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Weekly Point Average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</si>
  <si>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</si>
  <si>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</si>
  <si>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</si>
  <si>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</si>
  <si>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</si>
  <si>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</si>
  <si>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</si>
  <si>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Rounds Played</t>
  </si>
  <si>
    <t>BLUE</t>
  </si>
  <si>
    <t>Ige, Shayne</t>
  </si>
  <si>
    <t>CTTP Points</t>
  </si>
  <si>
    <t>FIRST HALF (11 Rounds)</t>
  </si>
  <si>
    <t>SECOND HALF (11 Rounds)</t>
  </si>
  <si>
    <t>Shirola, Matthew</t>
  </si>
  <si>
    <t>WEEK 1</t>
  </si>
  <si>
    <t>`</t>
  </si>
  <si>
    <t>Shayne</t>
  </si>
  <si>
    <t>Ige</t>
  </si>
  <si>
    <t>Mark</t>
  </si>
  <si>
    <t>Young</t>
  </si>
  <si>
    <t>Bess</t>
  </si>
  <si>
    <t>Jon</t>
  </si>
  <si>
    <t>Dickey</t>
  </si>
  <si>
    <t>Mike</t>
  </si>
  <si>
    <t>White</t>
  </si>
  <si>
    <t>Tony</t>
  </si>
  <si>
    <t>Adkison</t>
  </si>
  <si>
    <t>Randy</t>
  </si>
  <si>
    <t>Wise</t>
  </si>
  <si>
    <t>Russ</t>
  </si>
  <si>
    <t>Walters</t>
  </si>
  <si>
    <t>Jeff</t>
  </si>
  <si>
    <t>Vest</t>
  </si>
  <si>
    <t>Ami</t>
  </si>
  <si>
    <t>Miller</t>
  </si>
  <si>
    <t>Karen</t>
  </si>
  <si>
    <t>Arndt</t>
  </si>
  <si>
    <t>Matthew</t>
  </si>
  <si>
    <t>Shirola</t>
  </si>
  <si>
    <t>Luke</t>
  </si>
  <si>
    <t>Morgan</t>
  </si>
  <si>
    <t>Guinn</t>
  </si>
  <si>
    <t>Morgan, Luke</t>
  </si>
  <si>
    <t>Guinn, Mike</t>
  </si>
  <si>
    <t>Birdie Points</t>
  </si>
  <si>
    <t>WEEK 2</t>
  </si>
  <si>
    <t>RAIN OUT</t>
  </si>
  <si>
    <t>WEEK 3</t>
  </si>
  <si>
    <t>Wise, Randy</t>
  </si>
  <si>
    <t>WEEK 4</t>
  </si>
  <si>
    <t>Closest Both</t>
  </si>
  <si>
    <t>Kandrak, Drew</t>
  </si>
  <si>
    <t>WEEK 5</t>
  </si>
  <si>
    <t>Drew</t>
  </si>
  <si>
    <t>Kandrak</t>
  </si>
  <si>
    <t>WEEK 6</t>
  </si>
  <si>
    <t>Johnson, Aaron</t>
  </si>
  <si>
    <t>Shirola, Matt</t>
  </si>
  <si>
    <t>Aaron</t>
  </si>
  <si>
    <t>Johnson</t>
  </si>
  <si>
    <t>9-HOLE 
HANDICAP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</si>
</sst>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1"/>
      <name val="Arial"/>
      <family val="2"/>
    </font>
    <font>
      <b/>
      <sz val="11"/>
      <color rgb="FF00B0F0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rgb="FF00B0F0"/>
      <name val="Aptos Narrow"/>
      <scheme val="minor"/>
    </font>
    <font>
      <b/>
      <sz val="11"/>
      <color rgb="FFFF0000"/>
      <name val="Aptos Narrow"/>
      <scheme val="minor"/>
    </font>
    <font>
      <sz val="22"/>
      <color theme="1"/>
      <name val="Aptos Narrow"/>
      <family val="2"/>
      <scheme val="minor"/>
    </font>
    <font>
      <b/>
      <sz val="11"/>
      <color rgb="FF00B050"/>
      <name val="Aptos Narrow"/>
      <scheme val="minor"/>
    </font>
    <font>
      <sz val="11"/>
      <name val="Aptos Narrow"/>
      <scheme val="minor"/>
    </font>
    <font>
      <u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1" applyFont="1"/>
    <xf numFmtId="0" fontId="2" fillId="0" borderId="0" xfId="1"/>
    <xf numFmtId="0" fontId="6" fillId="0" borderId="0" xfId="1" applyFont="1"/>
    <xf numFmtId="0" fontId="4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4" borderId="19" xfId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22" xfId="1" applyFont="1" applyBorder="1" applyAlignment="1">
      <alignment vertical="center"/>
    </xf>
    <xf numFmtId="0" fontId="4" fillId="0" borderId="2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3" borderId="22" xfId="1" applyFont="1" applyFill="1" applyBorder="1" applyAlignment="1">
      <alignment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vertical="center"/>
    </xf>
    <xf numFmtId="0" fontId="7" fillId="4" borderId="29" xfId="1" applyFont="1" applyFill="1" applyBorder="1" applyAlignment="1">
      <alignment horizontal="center" vertical="center"/>
    </xf>
    <xf numFmtId="0" fontId="6" fillId="5" borderId="25" xfId="1" applyFont="1" applyFill="1" applyBorder="1" applyAlignment="1">
      <alignment vertical="center"/>
    </xf>
    <xf numFmtId="0" fontId="6" fillId="5" borderId="26" xfId="1" applyFont="1" applyFill="1" applyBorder="1" applyAlignment="1">
      <alignment horizontal="center" vertical="center"/>
    </xf>
    <xf numFmtId="0" fontId="7" fillId="5" borderId="26" xfId="1" applyFont="1" applyFill="1" applyBorder="1" applyAlignment="1">
      <alignment horizontal="center" vertical="center"/>
    </xf>
    <xf numFmtId="0" fontId="7" fillId="5" borderId="27" xfId="1" applyFont="1" applyFill="1" applyBorder="1" applyAlignment="1">
      <alignment horizontal="center" vertical="center"/>
    </xf>
    <xf numFmtId="0" fontId="4" fillId="0" borderId="0" xfId="1" quotePrefix="1" applyFont="1" applyAlignment="1">
      <alignment vertical="center"/>
    </xf>
    <xf numFmtId="0" fontId="2" fillId="0" borderId="0" xfId="1" applyAlignment="1">
      <alignment horizontal="center"/>
    </xf>
    <xf numFmtId="4" fontId="4" fillId="0" borderId="0" xfId="1" applyNumberFormat="1" applyFont="1"/>
    <xf numFmtId="4" fontId="6" fillId="0" borderId="0" xfId="1" applyNumberFormat="1" applyFont="1"/>
    <xf numFmtId="4" fontId="2" fillId="0" borderId="0" xfId="1" applyNumberFormat="1"/>
    <xf numFmtId="164" fontId="4" fillId="0" borderId="0" xfId="1" applyNumberFormat="1" applyFont="1"/>
    <xf numFmtId="0" fontId="6" fillId="6" borderId="0" xfId="1" applyFont="1" applyFill="1" applyAlignment="1">
      <alignment horizontal="center" vertical="center"/>
    </xf>
    <xf numFmtId="164" fontId="2" fillId="0" borderId="0" xfId="1" applyNumberFormat="1"/>
    <xf numFmtId="0" fontId="11" fillId="0" borderId="26" xfId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" fontId="0" fillId="2" borderId="9" xfId="0" applyNumberForma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" fontId="0" fillId="2" borderId="11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2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17" fillId="0" borderId="0" xfId="0" applyFont="1"/>
    <xf numFmtId="1" fontId="0" fillId="0" borderId="9" xfId="0" applyNumberFormat="1" applyBorder="1" applyAlignment="1">
      <alignment horizontal="center"/>
    </xf>
    <xf numFmtId="0" fontId="0" fillId="0" borderId="0" xfId="0" applyAlignment="1">
      <alignment textRotation="90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0" fontId="1" fillId="0" borderId="0" xfId="0" quotePrefix="1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1" fontId="0" fillId="2" borderId="12" xfId="0" applyNumberForma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8" xfId="0" applyBorder="1" applyAlignment="1">
      <alignment horizontal="center"/>
    </xf>
    <xf numFmtId="0" fontId="13" fillId="0" borderId="38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/>
    </xf>
    <xf numFmtId="1" fontId="0" fillId="0" borderId="43" xfId="0" applyNumberFormat="1" applyBorder="1" applyAlignment="1">
      <alignment horizontal="center"/>
    </xf>
    <xf numFmtId="1" fontId="14" fillId="0" borderId="13" xfId="0" applyNumberFormat="1" applyFon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8" fillId="0" borderId="41" xfId="0" applyNumberFormat="1" applyFont="1" applyBorder="1" applyAlignment="1">
      <alignment horizontal="center"/>
    </xf>
    <xf numFmtId="2" fontId="8" fillId="0" borderId="43" xfId="0" applyNumberFormat="1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1" applyAlignment="1">
      <alignment wrapText="1"/>
    </xf>
    <xf numFmtId="0" fontId="4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7" fillId="0" borderId="0" xfId="1" applyFont="1" applyAlignment="1">
      <alignment horizontal="right" wrapText="1"/>
    </xf>
    <xf numFmtId="0" fontId="7" fillId="3" borderId="22" xfId="1" applyFont="1" applyFill="1" applyBorder="1" applyAlignment="1">
      <alignment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6" fillId="5" borderId="25" xfId="1" applyFont="1" applyFill="1" applyBorder="1" applyAlignment="1">
      <alignment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7" fillId="5" borderId="26" xfId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vertical="center" wrapText="1"/>
    </xf>
    <xf numFmtId="0" fontId="4" fillId="0" borderId="23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vertical="center" wrapText="1"/>
    </xf>
    <xf numFmtId="0" fontId="4" fillId="0" borderId="26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1" fontId="0" fillId="0" borderId="47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1" fontId="21" fillId="7" borderId="17" xfId="0" applyNumberFormat="1" applyFont="1" applyFill="1" applyBorder="1" applyAlignment="1">
      <alignment vertical="center" textRotation="90"/>
    </xf>
    <xf numFmtId="1" fontId="21" fillId="7" borderId="20" xfId="0" applyNumberFormat="1" applyFont="1" applyFill="1" applyBorder="1" applyAlignment="1">
      <alignment vertical="center" textRotation="90"/>
    </xf>
    <xf numFmtId="1" fontId="21" fillId="7" borderId="13" xfId="0" applyNumberFormat="1" applyFont="1" applyFill="1" applyBorder="1" applyAlignment="1">
      <alignment vertical="center" textRotation="90"/>
    </xf>
    <xf numFmtId="1" fontId="21" fillId="7" borderId="1" xfId="0" applyNumberFormat="1" applyFont="1" applyFill="1" applyBorder="1" applyAlignment="1">
      <alignment vertical="center" textRotation="90"/>
    </xf>
    <xf numFmtId="1" fontId="21" fillId="7" borderId="18" xfId="0" applyNumberFormat="1" applyFont="1" applyFill="1" applyBorder="1" applyAlignment="1">
      <alignment vertical="center" textRotation="90"/>
    </xf>
    <xf numFmtId="1" fontId="21" fillId="7" borderId="21" xfId="0" applyNumberFormat="1" applyFont="1" applyFill="1" applyBorder="1" applyAlignment="1">
      <alignment vertical="center" textRotation="90"/>
    </xf>
    <xf numFmtId="8" fontId="24" fillId="0" borderId="23" xfId="1" applyNumberFormat="1" applyFont="1" applyBorder="1" applyAlignment="1">
      <alignment horizontal="center" vertical="center"/>
    </xf>
    <xf numFmtId="1" fontId="0" fillId="0" borderId="42" xfId="0" applyNumberForma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/>
    </xf>
    <xf numFmtId="1" fontId="22" fillId="0" borderId="4" xfId="0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12" fillId="0" borderId="14" xfId="0" applyNumberFormat="1" applyFont="1" applyBorder="1" applyAlignment="1">
      <alignment horizontal="center" vertical="center"/>
    </xf>
    <xf numFmtId="14" fontId="12" fillId="0" borderId="32" xfId="0" applyNumberFormat="1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/>
    </xf>
    <xf numFmtId="14" fontId="13" fillId="0" borderId="40" xfId="0" applyNumberFormat="1" applyFont="1" applyBorder="1" applyAlignment="1">
      <alignment horizontal="center"/>
    </xf>
    <xf numFmtId="14" fontId="12" fillId="0" borderId="33" xfId="0" applyNumberFormat="1" applyFont="1" applyBorder="1" applyAlignment="1">
      <alignment horizontal="center" vertical="center"/>
    </xf>
    <xf numFmtId="14" fontId="12" fillId="0" borderId="34" xfId="0" applyNumberFormat="1" applyFont="1" applyBorder="1" applyAlignment="1">
      <alignment horizontal="center" vertical="center"/>
    </xf>
    <xf numFmtId="14" fontId="12" fillId="0" borderId="35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14" fontId="18" fillId="0" borderId="14" xfId="0" applyNumberFormat="1" applyFont="1" applyBorder="1" applyAlignment="1">
      <alignment horizontal="center" vertical="center"/>
    </xf>
    <xf numFmtId="14" fontId="18" fillId="0" borderId="32" xfId="0" applyNumberFormat="1" applyFont="1" applyBorder="1" applyAlignment="1">
      <alignment horizontal="center" vertical="center"/>
    </xf>
    <xf numFmtId="14" fontId="18" fillId="0" borderId="15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2" fillId="0" borderId="0" xfId="1" applyAlignment="1">
      <alignment wrapText="1"/>
    </xf>
    <xf numFmtId="0" fontId="5" fillId="0" borderId="0" xfId="1" applyFont="1" applyAlignment="1">
      <alignment horizontal="center" wrapText="1"/>
    </xf>
    <xf numFmtId="1" fontId="0" fillId="0" borderId="6" xfId="0" applyNumberFormat="1" applyBorder="1" applyAlignment="1">
      <alignment horizont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defaultColWidth="14.140625" defaultRowHeight="15" customHeight="1"/>
  <cols>
    <col min="1" max="1" width="23" style="3" customWidth="1"/>
    <col min="2" max="2" width="15" style="3" customWidth="1"/>
    <col min="3" max="11" width="5" style="3" customWidth="1"/>
    <col min="12" max="12" width="5.140625" style="3" bestFit="1" customWidth="1"/>
    <col min="13" max="13" width="8.140625" style="3" customWidth="1"/>
    <col min="14" max="14" width="7.42578125" style="3" customWidth="1"/>
    <col min="15" max="15" width="17.140625" style="3" customWidth="1"/>
    <col min="16" max="16" width="8.7109375" style="3" customWidth="1"/>
    <col min="17" max="17" width="15.140625" style="3" customWidth="1"/>
    <col min="18" max="18" width="13.7109375" style="3" customWidth="1"/>
    <col min="19" max="19" width="8.7109375" style="3" customWidth="1"/>
    <col min="20" max="20" width="8.7109375" style="33" customWidth="1"/>
    <col min="21" max="26" width="8.7109375" style="3" customWidth="1"/>
    <col min="27" max="16384" width="14.140625" style="3"/>
  </cols>
  <sheetData>
    <row r="1" spans="1:26" ht="26.25">
      <c r="A1" s="134" t="s">
        <v>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2"/>
      <c r="Q1" s="2"/>
      <c r="R1" s="2"/>
      <c r="S1" s="2"/>
      <c r="T1" s="31"/>
      <c r="U1" s="2"/>
      <c r="V1" s="2"/>
      <c r="W1" s="2"/>
      <c r="X1" s="2"/>
      <c r="Y1" s="2"/>
      <c r="Z1" s="2"/>
    </row>
    <row r="2" spans="1:26">
      <c r="A2" s="136" t="s">
        <v>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2"/>
      <c r="Q2" s="2"/>
      <c r="R2" s="2"/>
      <c r="S2" s="2"/>
      <c r="T2" s="31"/>
      <c r="U2" s="2"/>
      <c r="V2" s="2"/>
      <c r="W2" s="2"/>
      <c r="X2" s="2"/>
      <c r="Y2" s="2"/>
      <c r="Z2" s="2"/>
    </row>
    <row r="3" spans="1:26" ht="19.5" thickBot="1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31"/>
      <c r="U3" s="2"/>
      <c r="V3" s="2"/>
      <c r="W3" s="2"/>
      <c r="X3" s="2"/>
      <c r="Y3" s="2"/>
      <c r="Z3" s="2"/>
    </row>
    <row r="4" spans="1:26" ht="18.75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35"/>
      <c r="R4" s="29" t="s">
        <v>39</v>
      </c>
      <c r="S4" s="4"/>
      <c r="T4" s="32"/>
      <c r="U4" s="4"/>
      <c r="V4" s="4"/>
      <c r="W4" s="4"/>
      <c r="X4" s="4"/>
      <c r="Y4" s="4"/>
      <c r="Z4" s="4"/>
    </row>
    <row r="5" spans="1:26" ht="18.75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34"/>
      <c r="R5" s="5" t="s">
        <v>40</v>
      </c>
      <c r="S5" s="4"/>
      <c r="T5" s="32"/>
      <c r="U5" s="4"/>
      <c r="V5" s="4"/>
      <c r="W5" s="4"/>
      <c r="X5" s="4"/>
      <c r="Y5" s="4"/>
      <c r="Z5" s="4"/>
    </row>
    <row r="6" spans="1:26" ht="19.5" thickBot="1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32"/>
      <c r="U6" s="4"/>
      <c r="V6" s="4"/>
      <c r="W6" s="4"/>
      <c r="X6" s="4"/>
      <c r="Y6" s="4"/>
      <c r="Z6" s="4"/>
    </row>
    <row r="7" spans="1:26" ht="18.75">
      <c r="A7" s="12"/>
      <c r="B7" s="13" t="s">
        <v>36</v>
      </c>
      <c r="C7" s="13"/>
      <c r="D7" s="13"/>
      <c r="E7" s="13"/>
      <c r="F7" s="13"/>
      <c r="G7" s="13"/>
      <c r="H7" s="13"/>
      <c r="I7" s="13"/>
      <c r="J7" s="13"/>
      <c r="K7" s="13"/>
      <c r="L7" s="14" t="str">
        <f t="shared" ref="L7:L17" si="0">IF(SUM(C7:K7)&gt;0, SUM(C7:K7),"")</f>
        <v/>
      </c>
      <c r="M7" s="13"/>
      <c r="N7" s="13" t="str">
        <f>IF(L7&lt;&gt;"",L7- M7, "")</f>
        <v/>
      </c>
      <c r="O7" s="15"/>
      <c r="P7" s="2"/>
      <c r="Q7" s="2"/>
      <c r="R7" s="2"/>
      <c r="S7" s="2"/>
      <c r="T7" s="31"/>
      <c r="U7" s="2"/>
      <c r="V7" s="2"/>
      <c r="W7" s="2"/>
      <c r="X7" s="2"/>
      <c r="Y7" s="2"/>
      <c r="Z7" s="2"/>
    </row>
    <row r="8" spans="1:26" ht="19.5" thickBot="1">
      <c r="A8" s="16"/>
      <c r="B8" s="17" t="s">
        <v>38</v>
      </c>
      <c r="C8" s="17" t="str">
        <f>IF(C7&gt;0, VLOOKUP(C7-C$5-(INT($M7/9)+(MOD($M7,9)&gt;=C$6)), '[1]Point System'!$A$4:$B$15, 2),"")</f>
        <v/>
      </c>
      <c r="D8" s="17" t="str">
        <f>IF(D7&gt;0, VLOOKUP(D7-D$5-(INT($M7/9)+(MOD($M7,9)&gt;=D$6)), '[1]Point System'!$A$4:$B$15, 2),"")</f>
        <v/>
      </c>
      <c r="E8" s="17" t="str">
        <f>IF(E7&gt;0, VLOOKUP(E7-E$5-(INT($M7/9)+(MOD($M7,9)&gt;=E$6)), '[1]Point System'!$A$4:$B$15, 2),"")</f>
        <v/>
      </c>
      <c r="F8" s="17" t="str">
        <f>IF(F7&gt;0, VLOOKUP(F7-F$5-(INT($M7/9)+(MOD($M7,9)&gt;=F$6)), '[1]Point System'!$A$4:$B$15, 2),"")</f>
        <v/>
      </c>
      <c r="G8" s="17" t="str">
        <f>IF(G7&gt;0, VLOOKUP(G7-G$5-(INT($M7/9)+(MOD($M7,9)&gt;=G$6)), '[1]Point System'!$A$4:$B$15, 2),"")</f>
        <v/>
      </c>
      <c r="H8" s="17" t="str">
        <f>IF(H7&gt;0, VLOOKUP(H7-H$5-(INT($M7/9)+(MOD($M7,9)&gt;=H$6)), '[1]Point System'!$A$4:$B$15, 2),"")</f>
        <v/>
      </c>
      <c r="I8" s="17" t="str">
        <f>IF(I7&gt;0, VLOOKUP(I7-I$5-(INT($M7/9)+(MOD($M7,9)&gt;=I$6)), '[1]Point System'!$A$4:$B$15, 2),"")</f>
        <v/>
      </c>
      <c r="J8" s="17" t="str">
        <f>IF(J7&gt;0, VLOOKUP(J7-J$5-(INT($M7/9)+(MOD($M7,9)&gt;=J$6)), '[1]Point System'!$A$4:$B$15, 2),"")</f>
        <v/>
      </c>
      <c r="K8" s="37" t="str">
        <f>IF(K7&gt;0, VLOOKUP(K7-K$5-(INT($M7/9)+(MOD($M7,9)&gt;=K$6)), '[1]Point System'!$A$4:$B$15, 2),"")</f>
        <v/>
      </c>
      <c r="L8" s="18" t="str">
        <f t="shared" si="0"/>
        <v/>
      </c>
      <c r="M8" s="17"/>
      <c r="N8" s="17"/>
      <c r="O8" s="19" t="str">
        <f>IF(L8&lt;&gt;"", L8, "")</f>
        <v/>
      </c>
      <c r="P8" s="2"/>
      <c r="Q8" s="34"/>
      <c r="R8" s="31"/>
      <c r="S8" s="2"/>
      <c r="T8" s="2"/>
      <c r="U8" s="2"/>
      <c r="V8" s="2"/>
      <c r="W8" s="2"/>
      <c r="X8" s="2"/>
      <c r="Z8" s="36"/>
    </row>
    <row r="9" spans="1:26" ht="18.7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4" t="str">
        <f t="shared" si="0"/>
        <v/>
      </c>
      <c r="M9" s="13"/>
      <c r="N9" s="13" t="str">
        <f>IF(L9&lt;&gt;"",L9- M9, "")</f>
        <v/>
      </c>
      <c r="O9" s="15"/>
      <c r="P9" s="2"/>
      <c r="Q9" s="2"/>
      <c r="R9" s="31"/>
      <c r="T9" s="3"/>
    </row>
    <row r="10" spans="1:26" ht="19.5" thickBot="1">
      <c r="A10" s="16"/>
      <c r="B10" s="17"/>
      <c r="C10" s="17" t="str">
        <f>IF(C9&gt;0, VLOOKUP(C9-C$5-(INT($M9/9)+(MOD($M9,9)&gt;=C$6)), '[1]Point System'!$A$4:$B$15, 2),"")</f>
        <v/>
      </c>
      <c r="D10" s="17" t="str">
        <f>IF(D9&gt;0, VLOOKUP(D9-D$5-(INT($M9/9)+(MOD($M9,9)&gt;=D$6)), '[1]Point System'!$A$4:$B$15, 2),"")</f>
        <v/>
      </c>
      <c r="E10" s="17" t="str">
        <f>IF(E9&gt;0, VLOOKUP(E9-E$5-(INT($M9/9)+(MOD($M9,9)&gt;=E$6)), '[1]Point System'!$A$4:$B$15, 2),"")</f>
        <v/>
      </c>
      <c r="F10" s="17" t="str">
        <f>IF(F9&gt;0, VLOOKUP(F9-F$5-(INT($M9/9)+(MOD($M9,9)&gt;=F$6)), '[1]Point System'!$A$4:$B$15, 2),"")</f>
        <v/>
      </c>
      <c r="G10" s="17" t="str">
        <f>IF(G9&gt;0, VLOOKUP(G9-G$5-(INT($M9/9)+(MOD($M9,9)&gt;=G$6)), '[1]Point System'!$A$4:$B$15, 2),"")</f>
        <v/>
      </c>
      <c r="H10" s="17" t="str">
        <f>IF(H9&gt;0, VLOOKUP(H9-H$5-(INT($M9/9)+(MOD($M9,9)&gt;=H$6)), '[1]Point System'!$A$4:$B$15, 2),"")</f>
        <v/>
      </c>
      <c r="I10" s="17" t="str">
        <f>IF(I9&gt;0, VLOOKUP(I9-I$5-(INT($M9/9)+(MOD($M9,9)&gt;=I$6)), '[1]Point System'!$A$4:$B$15, 2),"")</f>
        <v/>
      </c>
      <c r="J10" s="17" t="str">
        <f>IF(J9&gt;0, VLOOKUP(J9-J$5-(INT($M9/9)+(MOD($M9,9)&gt;=J$6)), '[1]Point System'!$A$4:$B$15, 2),"")</f>
        <v/>
      </c>
      <c r="K10" s="37" t="str">
        <f>IF(K9&gt;0, VLOOKUP(K9-K$5-(INT($M9/9)+(MOD($M9,9)&gt;=K$6)), '[1]Point System'!$A$4:$B$15, 2),"")</f>
        <v/>
      </c>
      <c r="L10" s="18" t="str">
        <f t="shared" ref="L10" si="1">IF(SUM(C10:K10)&gt;0, SUM(C10:K10),"")</f>
        <v/>
      </c>
      <c r="M10" s="17"/>
      <c r="N10" s="17"/>
      <c r="O10" s="19" t="str">
        <f>IF(L10&lt;&gt;"", L10, "")</f>
        <v/>
      </c>
      <c r="P10" s="2"/>
      <c r="Q10" s="2"/>
      <c r="R10" s="31"/>
      <c r="T10" s="3"/>
    </row>
    <row r="11" spans="1:26" ht="18.7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 t="str">
        <f t="shared" si="0"/>
        <v/>
      </c>
      <c r="M11" s="13"/>
      <c r="N11" s="13" t="str">
        <f>IF(L11&lt;&gt;"",L11- M11, "")</f>
        <v/>
      </c>
      <c r="O11" s="15"/>
      <c r="P11" s="2"/>
      <c r="Q11" s="2"/>
      <c r="R11" s="31"/>
      <c r="S11" s="2"/>
      <c r="T11" s="2"/>
    </row>
    <row r="12" spans="1:26" ht="19.5" thickBot="1">
      <c r="A12" s="16"/>
      <c r="B12" s="17"/>
      <c r="C12" s="17" t="str">
        <f>IF(C11&gt;0, VLOOKUP(C11-C$5-(INT($M11/9)+(MOD($M11,9)&gt;=C$6)), '[1]Point System'!$A$4:$B$15, 2),"")</f>
        <v/>
      </c>
      <c r="D12" s="17" t="str">
        <f>IF(D11&gt;0, VLOOKUP(D11-D$5-(INT($M11/9)+(MOD($M11,9)&gt;=D$6)), '[1]Point System'!$A$4:$B$15, 2),"")</f>
        <v/>
      </c>
      <c r="E12" s="17" t="str">
        <f>IF(E11&gt;0, VLOOKUP(E11-E$5-(INT($M11/9)+(MOD($M11,9)&gt;=E$6)), '[1]Point System'!$A$4:$B$15, 2),"")</f>
        <v/>
      </c>
      <c r="F12" s="17" t="str">
        <f>IF(F11&gt;0, VLOOKUP(F11-F$5-(INT($M11/9)+(MOD($M11,9)&gt;=F$6)), '[1]Point System'!$A$4:$B$15, 2),"")</f>
        <v/>
      </c>
      <c r="G12" s="17" t="str">
        <f>IF(G11&gt;0, VLOOKUP(G11-G$5-(INT($M11/9)+(MOD($M11,9)&gt;=G$6)), '[1]Point System'!$A$4:$B$15, 2),"")</f>
        <v/>
      </c>
      <c r="H12" s="17" t="str">
        <f>IF(H11&gt;0, VLOOKUP(H11-H$5-(INT($M11/9)+(MOD($M11,9)&gt;=H$6)), '[1]Point System'!$A$4:$B$15, 2),"")</f>
        <v/>
      </c>
      <c r="I12" s="17" t="str">
        <f>IF(I11&gt;0, VLOOKUP(I11-I$5-(INT($M11/9)+(MOD($M11,9)&gt;=I$6)), '[1]Point System'!$A$4:$B$15, 2),"")</f>
        <v/>
      </c>
      <c r="J12" s="17" t="str">
        <f>IF(J11&gt;0, VLOOKUP(J11-J$5-(INT($M11/9)+(MOD($M11,9)&gt;=J$6)), '[1]Point System'!$A$4:$B$15, 2),"")</f>
        <v/>
      </c>
      <c r="K12" s="17" t="str">
        <f>IF(K11&gt;0, VLOOKUP(K11-K$5-(INT($M11/9)+(MOD($M11,9)&gt;=K$6)), '[1]Point System'!$A$4:$B$15, 2),"")</f>
        <v/>
      </c>
      <c r="L12" s="18" t="str">
        <f t="shared" ref="L12" si="2">IF(SUM(C12:K12)&gt;0, SUM(C12:K12),"")</f>
        <v/>
      </c>
      <c r="M12" s="17"/>
      <c r="N12" s="17"/>
      <c r="O12" s="19" t="str">
        <f>IF(L12&lt;&gt;"", L12, "")</f>
        <v/>
      </c>
      <c r="P12" s="34"/>
      <c r="Q12" s="34"/>
      <c r="R12" s="31"/>
      <c r="S12" s="2"/>
      <c r="T12" s="2"/>
    </row>
    <row r="13" spans="1:26" ht="18.7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 t="str">
        <f t="shared" si="0"/>
        <v/>
      </c>
      <c r="M13" s="13"/>
      <c r="N13" s="13" t="str">
        <f>IF(L13&lt;&gt;"",L13- M13, "")</f>
        <v/>
      </c>
      <c r="O13" s="15"/>
      <c r="P13" s="2"/>
      <c r="Q13" s="34"/>
      <c r="R13" s="31"/>
      <c r="S13" s="2"/>
      <c r="T13" s="2"/>
    </row>
    <row r="14" spans="1:26" ht="19.5" thickBot="1">
      <c r="A14" s="16"/>
      <c r="B14" s="17"/>
      <c r="C14" s="17" t="str">
        <f>IF(C13&gt;0, VLOOKUP(C13-C$5-(INT($M13/9)+(MOD($M13,9)&gt;=C$6)), '[1]Point System'!$A$4:$B$15, 2),"")</f>
        <v/>
      </c>
      <c r="D14" s="17" t="str">
        <f>IF(D13&gt;0, VLOOKUP(D13-D$5-(INT($M13/9)+(MOD($M13,9)&gt;=D$6)), '[1]Point System'!$A$4:$B$15, 2),"")</f>
        <v/>
      </c>
      <c r="E14" s="17" t="str">
        <f>IF(E13&gt;0, VLOOKUP(E13-E$5-(INT($M13/9)+(MOD($M13,9)&gt;=E$6)), '[1]Point System'!$A$4:$B$15, 2),"")</f>
        <v/>
      </c>
      <c r="F14" s="17" t="str">
        <f>IF(F13&gt;0, VLOOKUP(F13-F$5-(INT($M13/9)+(MOD($M13,9)&gt;=F$6)), '[1]Point System'!$A$4:$B$15, 2),"")</f>
        <v/>
      </c>
      <c r="G14" s="17" t="str">
        <f>IF(G13&gt;0, VLOOKUP(G13-G$5-(INT($M13/9)+(MOD($M13,9)&gt;=G$6)), '[1]Point System'!$A$4:$B$15, 2),"")</f>
        <v/>
      </c>
      <c r="H14" s="17" t="str">
        <f>IF(H13&gt;0, VLOOKUP(H13-H$5-(INT($M13/9)+(MOD($M13,9)&gt;=H$6)), '[1]Point System'!$A$4:$B$15, 2),"")</f>
        <v/>
      </c>
      <c r="I14" s="17" t="str">
        <f>IF(I13&gt;0, VLOOKUP(I13-I$5-(INT($M13/9)+(MOD($M13,9)&gt;=I$6)), '[1]Point System'!$A$4:$B$15, 2),"")</f>
        <v/>
      </c>
      <c r="J14" s="17" t="str">
        <f>IF(J13&gt;0, VLOOKUP(J13-J$5-(INT($M13/9)+(MOD($M13,9)&gt;=J$6)), '[1]Point System'!$A$4:$B$15, 2),"")</f>
        <v/>
      </c>
      <c r="K14" s="17" t="str">
        <f>IF(K13&gt;0, VLOOKUP(K13-K$5-(INT($M13/9)+(MOD($M13,9)&gt;=K$6)), '[1]Point System'!$A$4:$B$15, 2),"")</f>
        <v/>
      </c>
      <c r="L14" s="18" t="str">
        <f t="shared" ref="L14" si="3">IF(SUM(C14:K14)&gt;0, SUM(C14:K14),"")</f>
        <v/>
      </c>
      <c r="M14" s="17"/>
      <c r="N14" s="17"/>
      <c r="O14" s="19" t="str">
        <f>IF(L14&lt;&gt;"", L14, "")</f>
        <v/>
      </c>
      <c r="P14" s="34"/>
      <c r="Q14" s="34"/>
      <c r="R14" s="31"/>
      <c r="S14" s="2"/>
      <c r="T14" s="2"/>
    </row>
    <row r="15" spans="1:26" ht="18.7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 t="str">
        <f t="shared" si="0"/>
        <v/>
      </c>
      <c r="M15" s="13"/>
      <c r="N15" s="13" t="str">
        <f>IF(L15&lt;&gt;"",L15- M15, "")</f>
        <v/>
      </c>
      <c r="O15" s="15"/>
      <c r="P15" s="2"/>
      <c r="Q15" s="34"/>
      <c r="R15" s="31"/>
      <c r="V15" s="2"/>
      <c r="W15" s="2"/>
      <c r="X15" s="2"/>
      <c r="Y15" s="2"/>
      <c r="Z15" s="2"/>
    </row>
    <row r="16" spans="1:26" ht="19.5" thickBot="1">
      <c r="A16" s="16"/>
      <c r="B16" s="17"/>
      <c r="C16" s="17" t="str">
        <f>IF(C15&gt;0, VLOOKUP(C15-C$5-(INT($M15/9)+(MOD($M15,9)&gt;=C$6)), '[1]Point System'!$A$4:$B$15, 2),"")</f>
        <v/>
      </c>
      <c r="D16" s="17" t="str">
        <f>IF(D15&gt;0, VLOOKUP(D15-D$5-(INT($M15/9)+(MOD($M15,9)&gt;=D$6)), '[1]Point System'!$A$4:$B$15, 2),"")</f>
        <v/>
      </c>
      <c r="E16" s="17" t="str">
        <f>IF(E15&gt;0, VLOOKUP(E15-E$5-(INT($M15/9)+(MOD($M15,9)&gt;=E$6)), '[1]Point System'!$A$4:$B$15, 2),"")</f>
        <v/>
      </c>
      <c r="F16" s="17" t="str">
        <f>IF(F15&gt;0, VLOOKUP(F15-F$5-(INT($M15/9)+(MOD($M15,9)&gt;=F$6)), '[1]Point System'!$A$4:$B$15, 2),"")</f>
        <v/>
      </c>
      <c r="G16" s="17" t="str">
        <f>IF(G15&gt;0, VLOOKUP(G15-G$5-(INT($M15/9)+(MOD($M15,9)&gt;=G$6)), '[1]Point System'!$A$4:$B$15, 2),"")</f>
        <v/>
      </c>
      <c r="H16" s="17" t="str">
        <f>IF(H15&gt;0, VLOOKUP(H15-H$5-(INT($M15/9)+(MOD($M15,9)&gt;=H$6)), '[1]Point System'!$A$4:$B$15, 2),"")</f>
        <v/>
      </c>
      <c r="I16" s="17" t="str">
        <f>IF(I15&gt;0, VLOOKUP(I15-I$5-(INT($M15/9)+(MOD($M15,9)&gt;=I$6)), '[1]Point System'!$A$4:$B$15, 2),"")</f>
        <v/>
      </c>
      <c r="J16" s="17" t="str">
        <f>IF(J15&gt;0, VLOOKUP(J15-J$5-(INT($M15/9)+(MOD($M15,9)&gt;=J$6)), '[1]Point System'!$A$4:$B$15, 2),"")</f>
        <v/>
      </c>
      <c r="K16" s="17" t="str">
        <f>IF(K15&gt;0, VLOOKUP(K15-K$5-(INT($M15/9)+(MOD($M15,9)&gt;=K$6)), '[1]Point System'!$A$4:$B$15, 2),"")</f>
        <v/>
      </c>
      <c r="L16" s="18" t="str">
        <f t="shared" ref="L16" si="4">IF(SUM(C16:K16)&gt;0, SUM(C16:K16),"")</f>
        <v/>
      </c>
      <c r="M16" s="17"/>
      <c r="N16" s="17"/>
      <c r="O16" s="19" t="str">
        <f>IF(L16&lt;&gt;"", L16, "")</f>
        <v/>
      </c>
      <c r="P16" s="34"/>
      <c r="Q16" s="34"/>
      <c r="R16" s="31"/>
      <c r="V16" s="2"/>
      <c r="W16" s="2"/>
      <c r="X16" s="2"/>
      <c r="Y16" s="2"/>
      <c r="Z16" s="2"/>
    </row>
    <row r="17" spans="1:26" ht="18.7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 t="str">
        <f t="shared" si="0"/>
        <v/>
      </c>
      <c r="M17" s="13"/>
      <c r="N17" s="13" t="str">
        <f>IF(L17&lt;&gt;"",L17- M17, "")</f>
        <v/>
      </c>
      <c r="O17" s="15"/>
      <c r="P17" s="2"/>
      <c r="Q17" s="34"/>
      <c r="R17" s="31"/>
      <c r="V17" s="2"/>
      <c r="W17" s="2"/>
      <c r="X17" s="2"/>
      <c r="Y17" s="2"/>
      <c r="Z17" s="2"/>
    </row>
    <row r="18" spans="1:26" ht="19.5" thickBot="1">
      <c r="A18" s="16"/>
      <c r="B18" s="17"/>
      <c r="C18" s="17" t="str">
        <f>IF(C17&gt;0, VLOOKUP(C17-C$5-(INT($M17/9)+(MOD($M17,9)&gt;=C$6)), '[1]Point System'!$A$4:$B$15, 2),"")</f>
        <v/>
      </c>
      <c r="D18" s="17" t="str">
        <f>IF(D17&gt;0, VLOOKUP(D17-D$5-(INT($M17/9)+(MOD($M17,9)&gt;=D$6)), '[1]Point System'!$A$4:$B$15, 2),"")</f>
        <v/>
      </c>
      <c r="E18" s="17" t="str">
        <f>IF(E17&gt;0, VLOOKUP(E17-E$5-(INT($M17/9)+(MOD($M17,9)&gt;=E$6)), '[1]Point System'!$A$4:$B$15, 2),"")</f>
        <v/>
      </c>
      <c r="F18" s="17" t="str">
        <f>IF(F17&gt;0, VLOOKUP(F17-F$5-(INT($M17/9)+(MOD($M17,9)&gt;=F$6)), '[1]Point System'!$A$4:$B$15, 2),"")</f>
        <v/>
      </c>
      <c r="G18" s="17" t="str">
        <f>IF(G17&gt;0, VLOOKUP(G17-G$5-(INT($M17/9)+(MOD($M17,9)&gt;=G$6)), '[1]Point System'!$A$4:$B$15, 2),"")</f>
        <v/>
      </c>
      <c r="H18" s="17" t="str">
        <f>IF(H17&gt;0, VLOOKUP(H17-H$5-(INT($M17/9)+(MOD($M17,9)&gt;=H$6)), '[1]Point System'!$A$4:$B$15, 2),"")</f>
        <v/>
      </c>
      <c r="I18" s="17" t="str">
        <f>IF(I17&gt;0, VLOOKUP(I17-I$5-(INT($M17/9)+(MOD($M17,9)&gt;=I$6)), '[1]Point System'!$A$4:$B$15, 2),"")</f>
        <v/>
      </c>
      <c r="J18" s="17" t="str">
        <f>IF(J17&gt;0, VLOOKUP(J17-J$5-(INT($M17/9)+(MOD($M17,9)&gt;=J$6)), '[1]Point System'!$A$4:$B$15, 2),"")</f>
        <v/>
      </c>
      <c r="K18" s="37" t="str">
        <f>IF(K17&gt;0, VLOOKUP(K17-K$5-(INT($M17/9)+(MOD($M17,9)&gt;=K$6)), '[1]Point System'!$A$4:$B$15, 2),"")</f>
        <v/>
      </c>
      <c r="L18" s="18" t="str">
        <f t="shared" ref="L18" si="5">IF(SUM(C18:K18)&gt;0, SUM(C18:K18),"")</f>
        <v/>
      </c>
      <c r="M18" s="17"/>
      <c r="N18" s="17"/>
      <c r="O18" s="19" t="str">
        <f>IF(L18&lt;&gt;"", L18, "")</f>
        <v/>
      </c>
      <c r="P18" s="34"/>
      <c r="Q18" s="34"/>
      <c r="R18" s="31"/>
      <c r="V18" s="2"/>
      <c r="W18" s="2"/>
      <c r="X18" s="2"/>
      <c r="Y18" s="2"/>
      <c r="Z18" s="2"/>
    </row>
    <row r="19" spans="1:26" ht="18.7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 t="str">
        <f t="shared" ref="L19" si="6">IF(SUM(C19:K19)&gt;0, SUM(C19:K19),"")</f>
        <v/>
      </c>
      <c r="M19" s="13"/>
      <c r="N19" s="13" t="str">
        <f>IF(L19&lt;&gt;"",L19- M19, "")</f>
        <v/>
      </c>
      <c r="O19" s="15"/>
      <c r="P19" s="2"/>
      <c r="Q19" s="2"/>
      <c r="R19" s="31"/>
      <c r="T19" s="3"/>
    </row>
    <row r="20" spans="1:26" ht="19.5" thickBot="1">
      <c r="A20" s="16"/>
      <c r="B20" s="17"/>
      <c r="C20" s="17" t="str">
        <f>IF(C19&gt;0, VLOOKUP(C19-C$5-(INT($M19/9)+(MOD($M19,9)&gt;=C$6)), '[1]Point System'!$A$4:$B$15, 2),"")</f>
        <v/>
      </c>
      <c r="D20" s="17" t="str">
        <f>IF(D19&gt;0, VLOOKUP(D19-D$5-(INT($M19/9)+(MOD($M19,9)&gt;=D$6)), '[1]Point System'!$A$4:$B$15, 2),"")</f>
        <v/>
      </c>
      <c r="E20" s="17" t="str">
        <f>IF(E19&gt;0, VLOOKUP(E19-E$5-(INT($M19/9)+(MOD($M19,9)&gt;=E$6)), '[1]Point System'!$A$4:$B$15, 2),"")</f>
        <v/>
      </c>
      <c r="F20" s="17" t="str">
        <f>IF(F19&gt;0, VLOOKUP(F19-F$5-(INT($M19/9)+(MOD($M19,9)&gt;=F$6)), '[1]Point System'!$A$4:$B$15, 2),"")</f>
        <v/>
      </c>
      <c r="G20" s="17" t="str">
        <f>IF(G19&gt;0, VLOOKUP(G19-G$5-(INT($M19/9)+(MOD($M19,9)&gt;=G$6)), '[1]Point System'!$A$4:$B$15, 2),"")</f>
        <v/>
      </c>
      <c r="H20" s="17" t="str">
        <f>IF(H19&gt;0, VLOOKUP(H19-H$5-(INT($M19/9)+(MOD($M19,9)&gt;=H$6)), '[1]Point System'!$A$4:$B$15, 2),"")</f>
        <v/>
      </c>
      <c r="I20" s="17" t="str">
        <f>IF(I19&gt;0, VLOOKUP(I19-I$5-(INT($M19/9)+(MOD($M19,9)&gt;=I$6)), '[1]Point System'!$A$4:$B$15, 2),"")</f>
        <v/>
      </c>
      <c r="J20" s="17" t="str">
        <f>IF(J19&gt;0, VLOOKUP(J19-J$5-(INT($M19/9)+(MOD($M19,9)&gt;=J$6)), '[1]Point System'!$A$4:$B$15, 2),"")</f>
        <v/>
      </c>
      <c r="K20" s="37" t="str">
        <f>IF(K19&gt;0, VLOOKUP(K19-K$5-(INT($M19/9)+(MOD($M19,9)&gt;=K$6)), '[1]Point System'!$A$4:$B$15, 2),"")</f>
        <v/>
      </c>
      <c r="L20" s="18" t="str">
        <f t="shared" ref="L20" si="7">IF(SUM(C20:K20)&gt;0, SUM(C20:K20),"")</f>
        <v/>
      </c>
      <c r="M20" s="17"/>
      <c r="N20" s="17"/>
      <c r="O20" s="19" t="str">
        <f>IF(L20&lt;&gt;"", L20, "")</f>
        <v/>
      </c>
      <c r="P20" s="2"/>
      <c r="Q20" s="2"/>
      <c r="R20" s="31"/>
      <c r="T20" s="3"/>
    </row>
    <row r="21" spans="1:26" ht="15" customHeight="1">
      <c r="E21" s="30"/>
      <c r="G21" s="30"/>
      <c r="H21" s="30"/>
      <c r="J21" s="30"/>
      <c r="K21" s="30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defaultColWidth="12.7109375" defaultRowHeight="15" customHeight="1"/>
  <cols>
    <col min="1" max="1" width="20.28515625" style="3" customWidth="1"/>
    <col min="2" max="2" width="22.85546875" style="3" customWidth="1"/>
    <col min="3" max="26" width="7.7109375" style="3" customWidth="1"/>
    <col min="27" max="16384" width="12.7109375" style="3"/>
  </cols>
  <sheetData>
    <row r="1" spans="1:2">
      <c r="A1" s="2" t="s">
        <v>29</v>
      </c>
    </row>
    <row r="3" spans="1:2">
      <c r="A3" s="9" t="s">
        <v>30</v>
      </c>
      <c r="B3" s="9" t="s">
        <v>5</v>
      </c>
    </row>
    <row r="4" spans="1:2">
      <c r="A4" s="10">
        <v>-5</v>
      </c>
      <c r="B4" s="10">
        <v>6</v>
      </c>
    </row>
    <row r="5" spans="1:2">
      <c r="A5" s="10">
        <v>-4</v>
      </c>
      <c r="B5" s="10">
        <v>6</v>
      </c>
    </row>
    <row r="6" spans="1:2">
      <c r="A6" s="10">
        <v>-3</v>
      </c>
      <c r="B6" s="10">
        <v>5</v>
      </c>
    </row>
    <row r="7" spans="1:2">
      <c r="A7" s="10">
        <v>-2</v>
      </c>
      <c r="B7" s="10">
        <v>4</v>
      </c>
    </row>
    <row r="8" spans="1:2">
      <c r="A8" s="10">
        <v>-1</v>
      </c>
      <c r="B8" s="10">
        <v>3</v>
      </c>
    </row>
    <row r="9" spans="1:2">
      <c r="A9" s="10">
        <v>0</v>
      </c>
      <c r="B9" s="10">
        <v>2</v>
      </c>
    </row>
    <row r="10" spans="1:2">
      <c r="A10" s="10">
        <v>1</v>
      </c>
      <c r="B10" s="10">
        <v>1</v>
      </c>
    </row>
    <row r="11" spans="1:2">
      <c r="A11" s="10">
        <v>2</v>
      </c>
      <c r="B11" s="10">
        <v>0</v>
      </c>
    </row>
    <row r="12" spans="1:2">
      <c r="A12" s="10">
        <v>3</v>
      </c>
      <c r="B12" s="10">
        <v>0</v>
      </c>
    </row>
    <row r="13" spans="1:2">
      <c r="A13" s="10">
        <v>4</v>
      </c>
      <c r="B13" s="10">
        <v>0</v>
      </c>
    </row>
    <row r="14" spans="1:2">
      <c r="A14" s="10">
        <v>5</v>
      </c>
      <c r="B14" s="10">
        <v>0</v>
      </c>
    </row>
    <row r="15" spans="1:2">
      <c r="A15" s="10">
        <v>6</v>
      </c>
      <c r="B15" s="10">
        <v>0</v>
      </c>
    </row>
    <row r="17" spans="1:1">
      <c r="A17" s="2" t="s">
        <v>31</v>
      </c>
    </row>
    <row r="18" spans="1:1" ht="14.25">
      <c r="A18" s="11" t="s">
        <v>32</v>
      </c>
    </row>
    <row r="21" spans="1:1" ht="15.75" customHeight="1"/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E897-404D-4ADC-856A-1E864FE4E3AA}">
  <dimension ref="A1:Z27"/>
  <sheetViews>
    <sheetView tabSelected="1" zoomScaleNormal="100" workbookViewId="0">
      <selection activeCell="AJ29" sqref="AJ29"/>
    </sheetView>
  </sheetViews>
  <sheetFormatPr defaultColWidth="9.140625" defaultRowHeight="15"/>
  <cols>
    <col min="1" max="1" width="10" customWidth="1"/>
    <col min="2" max="2" width="9.42578125" customWidth="1"/>
    <col min="3" max="3" width="11.5703125" customWidth="1"/>
    <col min="4" max="9" width="7.85546875" hidden="1" customWidth="1"/>
    <col min="10" max="10" width="7.85546875" customWidth="1"/>
    <col min="11" max="15" width="6.85546875" customWidth="1"/>
    <col min="16" max="16" width="8.7109375" customWidth="1"/>
    <col min="17" max="17" width="7.85546875" customWidth="1"/>
    <col min="18" max="18" width="6" customWidth="1"/>
    <col min="19" max="19" width="6.5703125" customWidth="1"/>
    <col min="20" max="20" width="6.28515625" customWidth="1"/>
    <col min="21" max="21" width="10.85546875" customWidth="1"/>
    <col min="22" max="22" width="8.42578125" hidden="1" customWidth="1"/>
    <col min="23" max="24" width="6.85546875" hidden="1" customWidth="1"/>
    <col min="25" max="25" width="8.42578125" hidden="1" customWidth="1"/>
    <col min="26" max="26" width="10.7109375" hidden="1" customWidth="1"/>
  </cols>
  <sheetData>
    <row r="1" spans="1:26" s="1" customFormat="1" ht="24.95" customHeight="1" thickBot="1">
      <c r="A1" s="159" t="s">
        <v>11</v>
      </c>
      <c r="B1" s="160"/>
      <c r="C1" s="165" t="s">
        <v>94</v>
      </c>
      <c r="D1" s="139" t="s">
        <v>48</v>
      </c>
      <c r="E1" s="140"/>
      <c r="F1" s="139" t="s">
        <v>79</v>
      </c>
      <c r="G1" s="140"/>
      <c r="H1" s="139" t="s">
        <v>81</v>
      </c>
      <c r="I1" s="140"/>
      <c r="J1" s="139" t="s">
        <v>83</v>
      </c>
      <c r="K1" s="140"/>
      <c r="L1" s="139" t="s">
        <v>86</v>
      </c>
      <c r="M1" s="140"/>
      <c r="N1" s="139" t="s">
        <v>89</v>
      </c>
      <c r="O1" s="140"/>
      <c r="P1" s="137" t="s">
        <v>12</v>
      </c>
      <c r="Q1" s="143" t="s">
        <v>45</v>
      </c>
      <c r="R1" s="144"/>
      <c r="S1" s="144"/>
      <c r="T1" s="144"/>
      <c r="U1" s="145"/>
      <c r="V1" s="154" t="s">
        <v>46</v>
      </c>
      <c r="W1" s="155"/>
      <c r="X1" s="155"/>
      <c r="Y1" s="155"/>
      <c r="Z1" s="156"/>
    </row>
    <row r="2" spans="1:26" s="1" customFormat="1" ht="15.75" customHeight="1">
      <c r="A2" s="161"/>
      <c r="B2" s="162"/>
      <c r="C2" s="166"/>
      <c r="D2" s="141">
        <v>45782</v>
      </c>
      <c r="E2" s="142"/>
      <c r="F2" s="141">
        <v>45789</v>
      </c>
      <c r="G2" s="142"/>
      <c r="H2" s="141">
        <v>45796</v>
      </c>
      <c r="I2" s="142"/>
      <c r="J2" s="141">
        <v>45803</v>
      </c>
      <c r="K2" s="142"/>
      <c r="L2" s="141">
        <v>45810</v>
      </c>
      <c r="M2" s="142"/>
      <c r="N2" s="141">
        <v>45817</v>
      </c>
      <c r="O2" s="142"/>
      <c r="P2" s="138"/>
      <c r="Q2" s="137" t="s">
        <v>41</v>
      </c>
      <c r="R2" s="146" t="s">
        <v>44</v>
      </c>
      <c r="S2" s="152" t="s">
        <v>78</v>
      </c>
      <c r="T2" s="148" t="s">
        <v>13</v>
      </c>
      <c r="U2" s="150" t="s">
        <v>33</v>
      </c>
      <c r="V2" s="157" t="s">
        <v>41</v>
      </c>
      <c r="W2" s="157" t="s">
        <v>44</v>
      </c>
      <c r="X2" s="157" t="s">
        <v>78</v>
      </c>
      <c r="Y2" s="157" t="s">
        <v>13</v>
      </c>
      <c r="Z2" s="157" t="s">
        <v>33</v>
      </c>
    </row>
    <row r="3" spans="1:26" s="1" customFormat="1" ht="21.75" customHeight="1" thickBot="1">
      <c r="A3" s="163"/>
      <c r="B3" s="164"/>
      <c r="C3" s="166"/>
      <c r="D3" s="38" t="s">
        <v>4</v>
      </c>
      <c r="E3" s="74" t="s">
        <v>5</v>
      </c>
      <c r="F3" s="38" t="s">
        <v>4</v>
      </c>
      <c r="G3" s="74" t="s">
        <v>5</v>
      </c>
      <c r="H3" s="38" t="s">
        <v>4</v>
      </c>
      <c r="I3" s="74" t="s">
        <v>5</v>
      </c>
      <c r="J3" s="38" t="s">
        <v>4</v>
      </c>
      <c r="K3" s="74" t="s">
        <v>5</v>
      </c>
      <c r="L3" s="38" t="s">
        <v>4</v>
      </c>
      <c r="M3" s="74" t="s">
        <v>5</v>
      </c>
      <c r="N3" s="38" t="s">
        <v>4</v>
      </c>
      <c r="O3" s="74" t="s">
        <v>5</v>
      </c>
      <c r="P3" s="138"/>
      <c r="Q3" s="138"/>
      <c r="R3" s="147"/>
      <c r="S3" s="153"/>
      <c r="T3" s="149"/>
      <c r="U3" s="151"/>
      <c r="V3" s="158"/>
      <c r="W3" s="158"/>
      <c r="X3" s="158"/>
      <c r="Y3" s="158"/>
      <c r="Z3" s="158"/>
    </row>
    <row r="4" spans="1:26" ht="15" customHeight="1">
      <c r="A4" s="39" t="s">
        <v>63</v>
      </c>
      <c r="B4" s="40" t="s">
        <v>64</v>
      </c>
      <c r="C4" s="41">
        <v>22</v>
      </c>
      <c r="D4" s="123" t="s">
        <v>80</v>
      </c>
      <c r="E4" s="124"/>
      <c r="F4" s="67">
        <v>53</v>
      </c>
      <c r="G4" s="71">
        <v>23</v>
      </c>
      <c r="H4" s="123" t="s">
        <v>80</v>
      </c>
      <c r="I4" s="124"/>
      <c r="J4" s="67"/>
      <c r="K4" s="71"/>
      <c r="L4" s="67"/>
      <c r="M4" s="71"/>
      <c r="N4" s="67">
        <v>57</v>
      </c>
      <c r="O4" s="71">
        <v>19</v>
      </c>
      <c r="P4" s="55">
        <f>F4+J4+L4+N4</f>
        <v>110</v>
      </c>
      <c r="Q4" s="55">
        <f>COUNTIF(D4:N4,"&gt;30")</f>
        <v>2</v>
      </c>
      <c r="R4" s="118"/>
      <c r="S4" s="71"/>
      <c r="T4" s="59">
        <f>SUMIF(G4:O4, "&lt;30")+R4+S4</f>
        <v>42</v>
      </c>
      <c r="U4" s="83">
        <f>T4/Q4</f>
        <v>21</v>
      </c>
      <c r="V4" s="76"/>
      <c r="W4" s="59"/>
      <c r="X4" s="59"/>
      <c r="Y4" s="55"/>
      <c r="Z4" s="62" t="s">
        <v>49</v>
      </c>
    </row>
    <row r="5" spans="1:26" ht="15" customHeight="1">
      <c r="A5" s="42" t="s">
        <v>0</v>
      </c>
      <c r="B5" s="43" t="s">
        <v>54</v>
      </c>
      <c r="C5" s="44">
        <v>15</v>
      </c>
      <c r="D5" s="125"/>
      <c r="E5" s="126"/>
      <c r="F5" s="45">
        <v>42</v>
      </c>
      <c r="G5" s="72">
        <v>27</v>
      </c>
      <c r="H5" s="125"/>
      <c r="I5" s="126"/>
      <c r="J5" s="45"/>
      <c r="K5" s="72"/>
      <c r="L5" s="45">
        <v>54</v>
      </c>
      <c r="M5" s="72">
        <v>15</v>
      </c>
      <c r="N5" s="45"/>
      <c r="O5" s="72"/>
      <c r="P5" s="57">
        <f>F5+J5+L5+N5</f>
        <v>96</v>
      </c>
      <c r="Q5" s="57">
        <f>COUNTIF(D5:N5,"&gt;30")</f>
        <v>2</v>
      </c>
      <c r="R5" s="119"/>
      <c r="S5" s="72"/>
      <c r="T5" s="60">
        <f>SUMIF(G5:O5, "&lt;30")+R5+S5</f>
        <v>42</v>
      </c>
      <c r="U5" s="84">
        <f>T5/Q5</f>
        <v>21</v>
      </c>
      <c r="V5" s="77"/>
      <c r="W5" s="60"/>
      <c r="X5" s="60"/>
      <c r="Y5" s="57"/>
      <c r="Z5" s="63"/>
    </row>
    <row r="6" spans="1:26" ht="15" customHeight="1">
      <c r="A6" s="42" t="s">
        <v>52</v>
      </c>
      <c r="B6" s="43" t="s">
        <v>53</v>
      </c>
      <c r="C6" s="44">
        <v>13</v>
      </c>
      <c r="D6" s="125"/>
      <c r="E6" s="126"/>
      <c r="F6" s="75">
        <v>42</v>
      </c>
      <c r="G6" s="72">
        <v>25</v>
      </c>
      <c r="H6" s="125"/>
      <c r="I6" s="126"/>
      <c r="J6" s="75"/>
      <c r="K6" s="72"/>
      <c r="L6" s="117">
        <v>51</v>
      </c>
      <c r="M6" s="72">
        <v>16</v>
      </c>
      <c r="N6" s="117"/>
      <c r="O6" s="72"/>
      <c r="P6" s="57">
        <f>F6+J6+L6+N6</f>
        <v>93</v>
      </c>
      <c r="Q6" s="57">
        <f>COUNTIF(D6:N6,"&gt;30")</f>
        <v>2</v>
      </c>
      <c r="R6" s="119">
        <v>1</v>
      </c>
      <c r="S6" s="72"/>
      <c r="T6" s="60">
        <f>SUMIF(G6:O6, "&lt;30")+R6+S6</f>
        <v>42</v>
      </c>
      <c r="U6" s="84">
        <f>T6/Q6</f>
        <v>21</v>
      </c>
      <c r="V6" s="77"/>
      <c r="W6" s="60"/>
      <c r="X6" s="60"/>
      <c r="Y6" s="57"/>
      <c r="Z6" s="63"/>
    </row>
    <row r="7" spans="1:26" ht="15" customHeight="1">
      <c r="A7" s="42" t="s">
        <v>52</v>
      </c>
      <c r="B7" s="43" t="s">
        <v>1</v>
      </c>
      <c r="C7" s="44">
        <v>8</v>
      </c>
      <c r="D7" s="125"/>
      <c r="E7" s="126"/>
      <c r="F7" s="81">
        <v>45</v>
      </c>
      <c r="G7" s="72">
        <v>17</v>
      </c>
      <c r="H7" s="125"/>
      <c r="I7" s="126"/>
      <c r="J7" s="81"/>
      <c r="K7" s="72"/>
      <c r="L7" s="81">
        <v>43</v>
      </c>
      <c r="M7" s="72">
        <v>19</v>
      </c>
      <c r="N7" s="132">
        <v>41</v>
      </c>
      <c r="O7" s="72">
        <v>21</v>
      </c>
      <c r="P7" s="57">
        <f>F7+J7+L7+N7</f>
        <v>129</v>
      </c>
      <c r="Q7" s="57">
        <f>COUNTIF(D7:N7,"&gt;30")</f>
        <v>3</v>
      </c>
      <c r="R7" s="119">
        <v>1</v>
      </c>
      <c r="S7" s="72">
        <v>3</v>
      </c>
      <c r="T7" s="60">
        <f>SUMIF(G7:O7, "&lt;30")+R7+S7</f>
        <v>61</v>
      </c>
      <c r="U7" s="84">
        <f>T7/Q7</f>
        <v>20.333333333333332</v>
      </c>
      <c r="V7" s="77"/>
      <c r="W7" s="60"/>
      <c r="X7" s="60"/>
      <c r="Y7" s="57"/>
      <c r="Z7" s="63"/>
    </row>
    <row r="8" spans="1:26" ht="15" customHeight="1">
      <c r="A8" s="42" t="s">
        <v>61</v>
      </c>
      <c r="B8" s="43" t="s">
        <v>62</v>
      </c>
      <c r="C8" s="44">
        <v>15</v>
      </c>
      <c r="D8" s="125"/>
      <c r="E8" s="126"/>
      <c r="F8" s="45"/>
      <c r="G8" s="72"/>
      <c r="H8" s="125"/>
      <c r="I8" s="126"/>
      <c r="J8" s="45">
        <v>52</v>
      </c>
      <c r="K8" s="72">
        <v>17</v>
      </c>
      <c r="L8" s="45"/>
      <c r="M8" s="72"/>
      <c r="N8" s="45">
        <v>46</v>
      </c>
      <c r="O8" s="72">
        <v>23</v>
      </c>
      <c r="P8" s="57">
        <f>F8+J8+L8+N8</f>
        <v>98</v>
      </c>
      <c r="Q8" s="57">
        <f>COUNTIF(D8:N8,"&gt;30")</f>
        <v>2</v>
      </c>
      <c r="R8" s="119"/>
      <c r="S8" s="72"/>
      <c r="T8" s="60">
        <f>SUMIF(G8:O8, "&lt;30")+R8+S8</f>
        <v>40</v>
      </c>
      <c r="U8" s="84">
        <f>T8/Q8</f>
        <v>20</v>
      </c>
      <c r="V8" s="130"/>
      <c r="W8" s="60"/>
      <c r="X8" s="60"/>
      <c r="Y8" s="57"/>
      <c r="Z8" s="63"/>
    </row>
    <row r="9" spans="1:26" ht="15" customHeight="1">
      <c r="A9" s="42" t="s">
        <v>2</v>
      </c>
      <c r="B9" s="43" t="s">
        <v>68</v>
      </c>
      <c r="C9" s="44">
        <v>8</v>
      </c>
      <c r="D9" s="125"/>
      <c r="E9" s="126"/>
      <c r="F9" s="45">
        <v>46</v>
      </c>
      <c r="G9" s="72">
        <v>16</v>
      </c>
      <c r="H9" s="125"/>
      <c r="I9" s="126"/>
      <c r="J9" s="45"/>
      <c r="K9" s="72"/>
      <c r="L9" s="45"/>
      <c r="M9" s="72"/>
      <c r="N9" s="45">
        <v>42</v>
      </c>
      <c r="O9" s="72">
        <v>20</v>
      </c>
      <c r="P9" s="57">
        <f>F9+J9+L9+N9</f>
        <v>88</v>
      </c>
      <c r="Q9" s="57">
        <f>COUNTIF(D9:N9,"&gt;30")</f>
        <v>2</v>
      </c>
      <c r="R9" s="119"/>
      <c r="S9" s="72">
        <v>1</v>
      </c>
      <c r="T9" s="60">
        <f>SUMIF(G9:O9, "&lt;30")+R9+S9</f>
        <v>37</v>
      </c>
      <c r="U9" s="84">
        <f>T9/Q9</f>
        <v>18.5</v>
      </c>
      <c r="V9" s="78"/>
      <c r="W9" s="60"/>
      <c r="X9" s="60"/>
      <c r="Y9" s="57"/>
      <c r="Z9" s="63"/>
    </row>
    <row r="10" spans="1:26" ht="15" customHeight="1">
      <c r="A10" s="42" t="s">
        <v>73</v>
      </c>
      <c r="B10" s="43" t="s">
        <v>74</v>
      </c>
      <c r="C10" s="44">
        <v>10</v>
      </c>
      <c r="D10" s="125"/>
      <c r="E10" s="126"/>
      <c r="F10" s="45">
        <v>46</v>
      </c>
      <c r="G10" s="72">
        <v>18</v>
      </c>
      <c r="H10" s="125"/>
      <c r="I10" s="126"/>
      <c r="J10" s="45"/>
      <c r="K10" s="72"/>
      <c r="L10" s="45">
        <v>46</v>
      </c>
      <c r="M10" s="72">
        <v>18</v>
      </c>
      <c r="N10" s="45">
        <v>46</v>
      </c>
      <c r="O10" s="72">
        <v>18</v>
      </c>
      <c r="P10" s="57">
        <f>F10+J10+L10+N10</f>
        <v>138</v>
      </c>
      <c r="Q10" s="57">
        <f>COUNTIF(D10:N10,"&gt;30")</f>
        <v>3</v>
      </c>
      <c r="R10" s="120"/>
      <c r="S10" s="82"/>
      <c r="T10" s="60">
        <f>SUMIF(G10:O10, "&lt;30")+R10+S10</f>
        <v>54</v>
      </c>
      <c r="U10" s="84">
        <f>T10/Q10</f>
        <v>18</v>
      </c>
      <c r="V10" s="131"/>
      <c r="W10" s="57"/>
      <c r="X10" s="57"/>
      <c r="Y10" s="57"/>
      <c r="Z10" s="63"/>
    </row>
    <row r="11" spans="1:26" ht="15" customHeight="1">
      <c r="A11" s="42" t="s">
        <v>50</v>
      </c>
      <c r="B11" s="43" t="s">
        <v>51</v>
      </c>
      <c r="C11" s="44">
        <v>21</v>
      </c>
      <c r="D11" s="125"/>
      <c r="E11" s="126"/>
      <c r="F11" s="79">
        <v>61</v>
      </c>
      <c r="G11" s="72">
        <v>14</v>
      </c>
      <c r="H11" s="125"/>
      <c r="I11" s="126"/>
      <c r="J11" s="79">
        <v>56</v>
      </c>
      <c r="K11" s="72">
        <v>19</v>
      </c>
      <c r="L11" s="117">
        <v>60</v>
      </c>
      <c r="M11" s="72">
        <v>15</v>
      </c>
      <c r="N11" s="117">
        <v>56</v>
      </c>
      <c r="O11" s="72">
        <v>19</v>
      </c>
      <c r="P11" s="57">
        <f>F11+J11+L11+N11</f>
        <v>233</v>
      </c>
      <c r="Q11" s="57">
        <f>COUNTIF(D11:N11,"&gt;30")</f>
        <v>4</v>
      </c>
      <c r="R11" s="119">
        <v>2</v>
      </c>
      <c r="S11" s="72"/>
      <c r="T11" s="60">
        <f>SUMIF(G11:O11, "&lt;30")+R11+S11</f>
        <v>69</v>
      </c>
      <c r="U11" s="84">
        <f>T11/Q11</f>
        <v>17.25</v>
      </c>
      <c r="V11" s="77"/>
      <c r="W11" s="60"/>
      <c r="X11" s="60"/>
      <c r="Y11" s="57"/>
      <c r="Z11" s="63"/>
    </row>
    <row r="12" spans="1:26" ht="15" customHeight="1">
      <c r="A12" s="42" t="s">
        <v>67</v>
      </c>
      <c r="B12" s="43" t="s">
        <v>54</v>
      </c>
      <c r="C12" s="44">
        <v>22</v>
      </c>
      <c r="D12" s="125"/>
      <c r="E12" s="126"/>
      <c r="F12" s="45">
        <v>59</v>
      </c>
      <c r="G12" s="72">
        <v>17</v>
      </c>
      <c r="H12" s="125"/>
      <c r="I12" s="126"/>
      <c r="J12" s="45"/>
      <c r="K12" s="72"/>
      <c r="L12" s="45"/>
      <c r="M12" s="72"/>
      <c r="N12" s="45"/>
      <c r="O12" s="72"/>
      <c r="P12" s="57">
        <f>F12+J12+L12+N12</f>
        <v>59</v>
      </c>
      <c r="Q12" s="57">
        <f>COUNTIF(D12:N12,"&gt;30")</f>
        <v>1</v>
      </c>
      <c r="R12" s="119"/>
      <c r="S12" s="72"/>
      <c r="T12" s="60">
        <f>SUMIF(G12:O12, "&lt;30")+R12+S12</f>
        <v>17</v>
      </c>
      <c r="U12" s="84">
        <f>T12/Q12</f>
        <v>17</v>
      </c>
      <c r="V12" s="78"/>
      <c r="W12" s="60"/>
      <c r="X12" s="60"/>
      <c r="Y12" s="57"/>
      <c r="Z12" s="63"/>
    </row>
    <row r="13" spans="1:26" ht="15" customHeight="1">
      <c r="A13" s="42" t="s">
        <v>69</v>
      </c>
      <c r="B13" s="43" t="s">
        <v>70</v>
      </c>
      <c r="C13" s="44">
        <v>18</v>
      </c>
      <c r="D13" s="125"/>
      <c r="E13" s="126"/>
      <c r="F13" s="45">
        <v>56</v>
      </c>
      <c r="G13" s="72">
        <v>16</v>
      </c>
      <c r="H13" s="125"/>
      <c r="I13" s="126"/>
      <c r="J13" s="45"/>
      <c r="K13" s="72"/>
      <c r="L13" s="45"/>
      <c r="M13" s="72"/>
      <c r="N13" s="45"/>
      <c r="O13" s="72"/>
      <c r="P13" s="57">
        <f>F13+J13+L13+N13</f>
        <v>56</v>
      </c>
      <c r="Q13" s="57">
        <f>COUNTIF(D13:N13,"&gt;30")</f>
        <v>1</v>
      </c>
      <c r="R13" s="119"/>
      <c r="S13" s="72"/>
      <c r="T13" s="60">
        <f>SUMIF(G13:O13, "&lt;30")+R13+S13</f>
        <v>16</v>
      </c>
      <c r="U13" s="84">
        <f>T13/Q13</f>
        <v>16</v>
      </c>
      <c r="V13" s="78"/>
      <c r="W13" s="60"/>
      <c r="X13" s="60"/>
      <c r="Y13" s="57"/>
      <c r="Z13" s="63"/>
    </row>
    <row r="14" spans="1:26" ht="15" customHeight="1">
      <c r="A14" s="42" t="s">
        <v>3</v>
      </c>
      <c r="B14" s="43" t="s">
        <v>64</v>
      </c>
      <c r="C14" s="44">
        <v>17</v>
      </c>
      <c r="D14" s="125"/>
      <c r="E14" s="126"/>
      <c r="F14" s="45">
        <v>55</v>
      </c>
      <c r="G14" s="72">
        <v>16</v>
      </c>
      <c r="H14" s="125"/>
      <c r="I14" s="126"/>
      <c r="J14" s="45"/>
      <c r="K14" s="72"/>
      <c r="L14" s="45">
        <v>56</v>
      </c>
      <c r="M14" s="72">
        <v>15</v>
      </c>
      <c r="N14" s="45">
        <v>57</v>
      </c>
      <c r="O14" s="72">
        <v>14</v>
      </c>
      <c r="P14" s="57">
        <f>F14+J14+L14+N14</f>
        <v>168</v>
      </c>
      <c r="Q14" s="57">
        <f>COUNTIF(D14:N14,"&gt;30")</f>
        <v>3</v>
      </c>
      <c r="R14" s="119"/>
      <c r="S14" s="72"/>
      <c r="T14" s="60">
        <f>SUMIF(G14:O14, "&lt;30")+R14+S14</f>
        <v>45</v>
      </c>
      <c r="U14" s="84">
        <f>T14/Q14</f>
        <v>15</v>
      </c>
      <c r="V14" s="78"/>
      <c r="W14" s="60"/>
      <c r="X14" s="60"/>
      <c r="Y14" s="57"/>
      <c r="Z14" s="63"/>
    </row>
    <row r="15" spans="1:26" ht="15" customHeight="1">
      <c r="A15" s="42" t="s">
        <v>71</v>
      </c>
      <c r="B15" s="43" t="s">
        <v>72</v>
      </c>
      <c r="C15" s="44" t="s">
        <v>10</v>
      </c>
      <c r="D15" s="125"/>
      <c r="E15" s="126"/>
      <c r="F15" s="45">
        <v>41</v>
      </c>
      <c r="G15" s="72"/>
      <c r="H15" s="125"/>
      <c r="I15" s="126"/>
      <c r="J15" s="45"/>
      <c r="K15" s="72"/>
      <c r="L15" s="45"/>
      <c r="M15" s="72"/>
      <c r="N15" s="133">
        <v>48</v>
      </c>
      <c r="O15" s="72"/>
      <c r="P15" s="57">
        <f>F15+J15+L15+N15</f>
        <v>89</v>
      </c>
      <c r="Q15" s="57">
        <f>COUNTIF(D15:N15,"&gt;30")</f>
        <v>2</v>
      </c>
      <c r="R15" s="119">
        <v>1</v>
      </c>
      <c r="S15" s="72"/>
      <c r="T15" s="60">
        <f>SUMIF(G15:O15, "&lt;30")+R15+S15</f>
        <v>1</v>
      </c>
      <c r="U15" s="84"/>
      <c r="V15" s="78"/>
      <c r="W15" s="60"/>
      <c r="X15" s="60"/>
      <c r="Y15" s="57"/>
      <c r="Z15" s="63"/>
    </row>
    <row r="16" spans="1:26" ht="15" customHeight="1">
      <c r="A16" s="42" t="s">
        <v>87</v>
      </c>
      <c r="B16" s="43" t="s">
        <v>88</v>
      </c>
      <c r="C16" s="44" t="s">
        <v>10</v>
      </c>
      <c r="D16" s="125"/>
      <c r="E16" s="126"/>
      <c r="F16" s="66"/>
      <c r="G16" s="72"/>
      <c r="H16" s="125"/>
      <c r="I16" s="126"/>
      <c r="J16" s="66"/>
      <c r="K16" s="72"/>
      <c r="L16" s="122">
        <v>50</v>
      </c>
      <c r="M16" s="72"/>
      <c r="N16" s="122"/>
      <c r="O16" s="72"/>
      <c r="P16" s="57">
        <f>F16+J16+L16+N16</f>
        <v>50</v>
      </c>
      <c r="Q16" s="57">
        <f>COUNTIF(D16:N16,"&gt;30")</f>
        <v>1</v>
      </c>
      <c r="R16" s="119">
        <v>1</v>
      </c>
      <c r="S16" s="72"/>
      <c r="T16" s="60">
        <f>SUMIF(G16:O16, "&lt;30")+R16+S16</f>
        <v>1</v>
      </c>
      <c r="U16" s="84"/>
      <c r="V16" s="77"/>
      <c r="W16" s="60"/>
      <c r="X16" s="60"/>
      <c r="Y16" s="57"/>
      <c r="Z16" s="63"/>
    </row>
    <row r="17" spans="1:26" ht="15" customHeight="1">
      <c r="A17" s="42" t="s">
        <v>57</v>
      </c>
      <c r="B17" s="43" t="s">
        <v>75</v>
      </c>
      <c r="C17" s="44" t="s">
        <v>10</v>
      </c>
      <c r="D17" s="125"/>
      <c r="E17" s="126"/>
      <c r="F17" s="45">
        <v>51</v>
      </c>
      <c r="G17" s="72"/>
      <c r="H17" s="125"/>
      <c r="I17" s="126"/>
      <c r="J17" s="45"/>
      <c r="K17" s="72"/>
      <c r="L17" s="45"/>
      <c r="M17" s="72"/>
      <c r="N17" s="45">
        <v>51</v>
      </c>
      <c r="O17" s="72"/>
      <c r="P17" s="57">
        <f>F17+J17+L17+N17</f>
        <v>102</v>
      </c>
      <c r="Q17" s="57">
        <f>COUNTIF(D17:N17,"&gt;30")</f>
        <v>2</v>
      </c>
      <c r="R17" s="119"/>
      <c r="S17" s="72"/>
      <c r="T17" s="60">
        <f>SUMIF(G17:O17, "&lt;30")+R17+S17</f>
        <v>0</v>
      </c>
      <c r="U17" s="84"/>
      <c r="V17" s="78"/>
      <c r="W17" s="60"/>
      <c r="X17" s="60"/>
      <c r="Y17" s="57"/>
      <c r="Z17" s="63"/>
    </row>
    <row r="18" spans="1:26" ht="15" customHeight="1">
      <c r="A18" s="42" t="s">
        <v>92</v>
      </c>
      <c r="B18" s="43" t="s">
        <v>93</v>
      </c>
      <c r="C18" s="44" t="s">
        <v>10</v>
      </c>
      <c r="D18" s="125"/>
      <c r="E18" s="126"/>
      <c r="F18" s="46"/>
      <c r="G18" s="72"/>
      <c r="H18" s="125"/>
      <c r="I18" s="126"/>
      <c r="J18" s="46"/>
      <c r="K18" s="72"/>
      <c r="L18" s="46"/>
      <c r="M18" s="72"/>
      <c r="N18" s="117">
        <v>45</v>
      </c>
      <c r="O18" s="72"/>
      <c r="P18" s="57">
        <f>F18+J18+L18+N18</f>
        <v>45</v>
      </c>
      <c r="Q18" s="57">
        <f>COUNTIF(D18:N18,"&gt;30")</f>
        <v>1</v>
      </c>
      <c r="R18" s="119"/>
      <c r="S18" s="72"/>
      <c r="T18" s="60">
        <v>0</v>
      </c>
      <c r="U18" s="84"/>
      <c r="V18" s="77"/>
      <c r="W18" s="60"/>
      <c r="X18" s="60"/>
      <c r="Y18" s="57"/>
      <c r="Z18" s="63"/>
    </row>
    <row r="19" spans="1:26" ht="15" customHeight="1">
      <c r="A19" s="42" t="s">
        <v>59</v>
      </c>
      <c r="B19" s="43" t="s">
        <v>60</v>
      </c>
      <c r="C19" s="44">
        <v>13</v>
      </c>
      <c r="D19" s="125"/>
      <c r="E19" s="126"/>
      <c r="F19" s="46"/>
      <c r="G19" s="72"/>
      <c r="H19" s="125"/>
      <c r="I19" s="126"/>
      <c r="J19" s="46"/>
      <c r="K19" s="72"/>
      <c r="L19" s="46"/>
      <c r="M19" s="72"/>
      <c r="N19" s="46"/>
      <c r="O19" s="72"/>
      <c r="P19" s="57">
        <f>F19+J19+L19+N19</f>
        <v>0</v>
      </c>
      <c r="Q19" s="57">
        <f>COUNTIF(D19:N19,"&gt;30")</f>
        <v>0</v>
      </c>
      <c r="R19" s="119"/>
      <c r="S19" s="72"/>
      <c r="T19" s="60">
        <f>SUMIF(G19:O19, "&lt;30")+R19+S19</f>
        <v>0</v>
      </c>
      <c r="U19" s="84"/>
      <c r="V19" s="77"/>
      <c r="W19" s="60"/>
      <c r="X19" s="60"/>
      <c r="Y19" s="57"/>
      <c r="Z19" s="63"/>
    </row>
    <row r="20" spans="1:26" ht="15" customHeight="1">
      <c r="A20" s="42" t="s">
        <v>55</v>
      </c>
      <c r="B20" s="43" t="s">
        <v>56</v>
      </c>
      <c r="C20" s="44">
        <v>2</v>
      </c>
      <c r="D20" s="125"/>
      <c r="E20" s="126"/>
      <c r="F20" s="66"/>
      <c r="G20" s="72"/>
      <c r="H20" s="125"/>
      <c r="I20" s="126"/>
      <c r="J20" s="66"/>
      <c r="K20" s="72"/>
      <c r="L20" s="66"/>
      <c r="M20" s="72"/>
      <c r="N20" s="66"/>
      <c r="O20" s="72"/>
      <c r="P20" s="57">
        <f>F20+J20+L20+N20</f>
        <v>0</v>
      </c>
      <c r="Q20" s="57">
        <f>COUNTIF(D20:N20,"&gt;30")</f>
        <v>0</v>
      </c>
      <c r="R20" s="119"/>
      <c r="S20" s="72"/>
      <c r="T20" s="60">
        <f>SUMIF(G20:O20, "&lt;30")+R20+S20</f>
        <v>0</v>
      </c>
      <c r="U20" s="84"/>
      <c r="V20" s="77"/>
      <c r="W20" s="60"/>
      <c r="X20" s="60"/>
      <c r="Y20" s="57"/>
      <c r="Z20" s="63"/>
    </row>
    <row r="21" spans="1:26" ht="15" customHeight="1">
      <c r="A21" s="42" t="s">
        <v>65</v>
      </c>
      <c r="B21" s="43" t="s">
        <v>66</v>
      </c>
      <c r="C21" s="44">
        <v>15</v>
      </c>
      <c r="D21" s="125"/>
      <c r="E21" s="126"/>
      <c r="F21" s="45"/>
      <c r="G21" s="72"/>
      <c r="H21" s="125"/>
      <c r="I21" s="126"/>
      <c r="J21" s="45"/>
      <c r="K21" s="72"/>
      <c r="L21" s="45"/>
      <c r="M21" s="72"/>
      <c r="N21" s="45"/>
      <c r="O21" s="72"/>
      <c r="P21" s="57">
        <f>F21+J21+L21+N21</f>
        <v>0</v>
      </c>
      <c r="Q21" s="57">
        <f>COUNTIF(D21:N21,"&gt;30")</f>
        <v>0</v>
      </c>
      <c r="R21" s="119"/>
      <c r="S21" s="72"/>
      <c r="T21" s="60">
        <f>SUMIF(G21:O21, "&lt;30")+R21+S21</f>
        <v>0</v>
      </c>
      <c r="U21" s="84"/>
      <c r="V21" s="78"/>
      <c r="W21" s="60"/>
      <c r="X21" s="60"/>
      <c r="Y21" s="57"/>
      <c r="Z21" s="63"/>
    </row>
    <row r="22" spans="1:26" ht="15" customHeight="1" thickBot="1">
      <c r="A22" s="68" t="s">
        <v>57</v>
      </c>
      <c r="B22" s="69" t="s">
        <v>58</v>
      </c>
      <c r="C22" s="70">
        <v>11</v>
      </c>
      <c r="D22" s="127"/>
      <c r="E22" s="128"/>
      <c r="F22" s="170"/>
      <c r="G22" s="73"/>
      <c r="H22" s="127"/>
      <c r="I22" s="128"/>
      <c r="J22" s="170"/>
      <c r="K22" s="73"/>
      <c r="L22" s="170"/>
      <c r="M22" s="73"/>
      <c r="N22" s="170"/>
      <c r="O22" s="73"/>
      <c r="P22" s="58">
        <f>F22+J22+L22+N22</f>
        <v>0</v>
      </c>
      <c r="Q22" s="58">
        <f>COUNTIF(D22:N22,"&gt;30")</f>
        <v>0</v>
      </c>
      <c r="R22" s="121"/>
      <c r="S22" s="73"/>
      <c r="T22" s="61">
        <f>SUMIF(G22:O22, "&lt;30")+R22+S22</f>
        <v>0</v>
      </c>
      <c r="U22" s="85"/>
      <c r="V22" s="80"/>
      <c r="W22" s="61"/>
      <c r="X22" s="61"/>
      <c r="Y22" s="58"/>
      <c r="Z22" s="64"/>
    </row>
    <row r="23" spans="1:26" s="51" customFormat="1" ht="15.75" thickBot="1">
      <c r="A23" s="86"/>
      <c r="B23" s="87"/>
      <c r="C23" s="87"/>
      <c r="D23" s="88"/>
      <c r="E23" s="88"/>
      <c r="F23" s="88">
        <f>AVERAGEIF(F4:F22,"&gt;0")</f>
        <v>49.75</v>
      </c>
      <c r="G23" s="88"/>
      <c r="H23" s="88"/>
      <c r="I23" s="88"/>
      <c r="J23" s="88">
        <f>AVERAGEIF(J4:J22,"&gt;0")</f>
        <v>54</v>
      </c>
      <c r="K23" s="88"/>
      <c r="L23" s="88">
        <f>AVERAGEIF(L4:L22,"&gt;0")</f>
        <v>51.428571428571431</v>
      </c>
      <c r="M23" s="88"/>
      <c r="N23" s="88">
        <f>AVERAGEIF(N4:N22,"&gt;0")</f>
        <v>48.9</v>
      </c>
      <c r="O23" s="88"/>
      <c r="P23" s="89"/>
    </row>
    <row r="24" spans="1:26">
      <c r="C24" s="48"/>
      <c r="P24" s="49"/>
      <c r="Q24" s="49"/>
      <c r="R24" s="47"/>
      <c r="S24" s="47"/>
      <c r="T24" s="49"/>
      <c r="U24" s="50"/>
    </row>
    <row r="25" spans="1:26">
      <c r="C25" s="90" t="s">
        <v>6</v>
      </c>
      <c r="D25" s="53" t="s">
        <v>8</v>
      </c>
      <c r="F25" s="53"/>
      <c r="H25" s="53"/>
      <c r="J25" s="53"/>
      <c r="L25" s="53"/>
      <c r="N25" s="53"/>
    </row>
    <row r="26" spans="1:26">
      <c r="C26" s="91" t="s">
        <v>7</v>
      </c>
      <c r="D26" s="52" t="s">
        <v>9</v>
      </c>
      <c r="F26" s="52"/>
      <c r="H26" s="52"/>
      <c r="J26" s="52"/>
      <c r="L26" s="52"/>
      <c r="N26" s="52"/>
      <c r="P26" s="65"/>
    </row>
    <row r="27" spans="1:26">
      <c r="C27" s="92" t="s">
        <v>84</v>
      </c>
      <c r="D27" s="54" t="s">
        <v>42</v>
      </c>
      <c r="E27" s="56"/>
      <c r="F27" s="54"/>
      <c r="G27" s="56"/>
      <c r="H27" s="54"/>
      <c r="I27" s="56"/>
      <c r="J27" s="54"/>
      <c r="K27" s="56"/>
      <c r="L27" s="54"/>
      <c r="M27" s="56"/>
      <c r="N27" s="54"/>
      <c r="O27" s="56"/>
    </row>
  </sheetData>
  <sortState xmlns:xlrd2="http://schemas.microsoft.com/office/spreadsheetml/2017/richdata2" ref="A4:Z22">
    <sortCondition descending="1" ref="U4:U22"/>
    <sortCondition descending="1" ref="T4:T22"/>
    <sortCondition descending="1" ref="P4:P22"/>
    <sortCondition ref="B4:B22"/>
  </sortState>
  <mergeCells count="27">
    <mergeCell ref="A1:B3"/>
    <mergeCell ref="C1:C3"/>
    <mergeCell ref="F1:G1"/>
    <mergeCell ref="F2:G2"/>
    <mergeCell ref="V1:Z1"/>
    <mergeCell ref="V2:V3"/>
    <mergeCell ref="W2:W3"/>
    <mergeCell ref="Y2:Y3"/>
    <mergeCell ref="Z2:Z3"/>
    <mergeCell ref="X2:X3"/>
    <mergeCell ref="J1:K1"/>
    <mergeCell ref="J2:K2"/>
    <mergeCell ref="D1:E1"/>
    <mergeCell ref="D2:E2"/>
    <mergeCell ref="H1:I1"/>
    <mergeCell ref="H2:I2"/>
    <mergeCell ref="P1:P3"/>
    <mergeCell ref="L1:M1"/>
    <mergeCell ref="L2:M2"/>
    <mergeCell ref="Q1:U1"/>
    <mergeCell ref="Q2:Q3"/>
    <mergeCell ref="R2:R3"/>
    <mergeCell ref="T2:T3"/>
    <mergeCell ref="U2:U3"/>
    <mergeCell ref="S2:S3"/>
    <mergeCell ref="N2:O2"/>
    <mergeCell ref="N1:O1"/>
  </mergeCells>
  <phoneticPr fontId="15" type="noConversion"/>
  <pageMargins left="0.7" right="0.7" top="0.75" bottom="0.75" header="0.3" footer="0.3"/>
  <pageSetup orientation="landscape" horizontalDpi="0" verticalDpi="0" r:id="rId1"/>
  <webPublishItems count="1">
    <webPublishItem id="24146" divId="Bottoms Up 2024 League Stats - Week 11_24146" sourceType="sheet" destinationFile="C:\DATA\CODE\golf-league-site\public\results\Bottoms Up 2024 League Stats - Week 11.htm" title="WEEK 11" autoRepublish="1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defaultColWidth="14.140625" defaultRowHeight="14.25"/>
  <cols>
    <col min="1" max="1" width="14.7109375" style="3" customWidth="1"/>
    <col min="2" max="2" width="9.140625" style="3" bestFit="1" customWidth="1"/>
    <col min="3" max="11" width="5" style="3" customWidth="1"/>
    <col min="12" max="12" width="5.140625" style="3" bestFit="1" customWidth="1"/>
    <col min="13" max="13" width="6.140625" style="3" bestFit="1" customWidth="1"/>
    <col min="14" max="14" width="5" style="3" bestFit="1" customWidth="1"/>
    <col min="15" max="15" width="14.140625" style="3" bestFit="1" customWidth="1"/>
    <col min="16" max="26" width="8.7109375" style="3" customWidth="1"/>
    <col min="27" max="16384" width="14.140625" style="3"/>
  </cols>
  <sheetData>
    <row r="1" spans="1:26" ht="26.25">
      <c r="A1" s="134" t="s">
        <v>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136" t="s">
        <v>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thickBot="1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thickBot="1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>
      <c r="A7" s="12"/>
      <c r="B7" s="13" t="s">
        <v>36</v>
      </c>
      <c r="C7" s="13"/>
      <c r="D7" s="13"/>
      <c r="E7" s="13"/>
      <c r="F7" s="13"/>
      <c r="G7" s="13"/>
      <c r="H7" s="13"/>
      <c r="I7" s="13"/>
      <c r="J7" s="13"/>
      <c r="K7" s="13"/>
      <c r="L7" s="14"/>
      <c r="M7" s="13"/>
      <c r="N7" s="13"/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thickBot="1">
      <c r="A8" s="16"/>
      <c r="B8" s="17" t="s">
        <v>38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7"/>
      <c r="N8" s="17"/>
      <c r="O8" s="19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  <c r="M9" s="13"/>
      <c r="N9" s="13"/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thickBot="1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3"/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thickBo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7"/>
      <c r="N12" s="17"/>
      <c r="O12" s="1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3"/>
      <c r="N13" s="13"/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thickBot="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7"/>
      <c r="N14" s="17"/>
      <c r="O14" s="1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3"/>
      <c r="N15" s="13"/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thickBot="1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thickBot="1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7"/>
      <c r="N18" s="17"/>
      <c r="O18" s="1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thickBot="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7"/>
      <c r="N20" s="17"/>
      <c r="O20" s="1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thickBot="1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13"/>
      <c r="N23" s="13"/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thickBot="1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17"/>
      <c r="N24" s="17"/>
      <c r="O24" s="1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13"/>
      <c r="N25" s="13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thickBot="1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3"/>
      <c r="N27" s="13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thickBo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3"/>
      <c r="N29" s="13"/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thickBot="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  <c r="M30" s="17"/>
      <c r="N30" s="17"/>
      <c r="O30" s="1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7" activePane="bottomLeft" state="frozen"/>
      <selection activeCell="G22" sqref="G22"/>
      <selection pane="bottomLeft" activeCell="C22" sqref="C22"/>
    </sheetView>
  </sheetViews>
  <sheetFormatPr defaultColWidth="14.140625" defaultRowHeight="14.25"/>
  <cols>
    <col min="1" max="1" width="14.7109375" style="3" customWidth="1"/>
    <col min="2" max="2" width="9.140625" style="3" bestFit="1" customWidth="1"/>
    <col min="3" max="11" width="5" style="3" customWidth="1"/>
    <col min="12" max="12" width="5.140625" style="3" bestFit="1" customWidth="1"/>
    <col min="13" max="13" width="6.140625" style="3" bestFit="1" customWidth="1"/>
    <col min="14" max="14" width="5" style="3" bestFit="1" customWidth="1"/>
    <col min="15" max="15" width="14.140625" style="3" bestFit="1" customWidth="1"/>
    <col min="16" max="26" width="8.7109375" style="3" customWidth="1"/>
    <col min="27" max="16384" width="14.140625" style="3"/>
  </cols>
  <sheetData>
    <row r="1" spans="1:26" ht="26.25">
      <c r="A1" s="134" t="s">
        <v>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136" t="s">
        <v>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thickBot="1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thickBot="1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>
      <c r="A7" s="12" t="s">
        <v>26</v>
      </c>
      <c r="B7" s="13" t="s">
        <v>36</v>
      </c>
      <c r="C7" s="13">
        <v>5</v>
      </c>
      <c r="D7" s="13">
        <v>7</v>
      </c>
      <c r="E7" s="13">
        <v>4</v>
      </c>
      <c r="F7" s="13">
        <v>4</v>
      </c>
      <c r="G7" s="13">
        <v>4</v>
      </c>
      <c r="H7" s="13">
        <v>5</v>
      </c>
      <c r="I7" s="13">
        <v>3</v>
      </c>
      <c r="J7" s="13">
        <v>4</v>
      </c>
      <c r="K7" s="13">
        <v>6</v>
      </c>
      <c r="L7" s="14">
        <f t="shared" ref="L7:L30" si="0">IF(SUM(C7:K7)&gt;0, SUM(C7:K7),"")</f>
        <v>42</v>
      </c>
      <c r="M7" s="13">
        <v>13</v>
      </c>
      <c r="N7" s="13">
        <f>IF(L7&lt;&gt;"",L7- M7, "")</f>
        <v>29</v>
      </c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thickBot="1">
      <c r="A8" s="16"/>
      <c r="B8" s="17" t="s">
        <v>38</v>
      </c>
      <c r="C8" s="17">
        <f>IF(C7&gt;0, VLOOKUP(C7-C$5-(INT($M7/9)+(MOD($M7,9)&gt;=C$6)), '[2]Point System'!$A$4:$B$15, 2),"")</f>
        <v>3</v>
      </c>
      <c r="D8" s="17">
        <f>IF(D7&gt;0, VLOOKUP(D7-D$5-(INT($M7/9)+(MOD($M7,9)&gt;=D$6)), '[2]Point System'!$A$4:$B$15, 2),"")</f>
        <v>2</v>
      </c>
      <c r="E8" s="17">
        <f>IF(E7&gt;0, VLOOKUP(E7-E$5-(INT($M7/9)+(MOD($M7,9)&gt;=E$6)), '[2]Point System'!$A$4:$B$15, 2),"")</f>
        <v>4</v>
      </c>
      <c r="F8" s="17">
        <f>IF(F7&gt;0, VLOOKUP(F7-F$5-(INT($M7/9)+(MOD($M7,9)&gt;=F$6)), '[2]Point System'!$A$4:$B$15, 2),"")</f>
        <v>2</v>
      </c>
      <c r="G8" s="17">
        <f>IF(G7&gt;0, VLOOKUP(G7-G$5-(INT($M7/9)+(MOD($M7,9)&gt;=G$6)), '[2]Point System'!$A$4:$B$15, 2),"")</f>
        <v>3</v>
      </c>
      <c r="H8" s="17">
        <f>IF(H7&gt;0, VLOOKUP(H7-H$5-(INT($M7/9)+(MOD($M7,9)&gt;=H$6)), '[2]Point System'!$A$4:$B$15, 2),"")</f>
        <v>2</v>
      </c>
      <c r="I8" s="17">
        <f>IF(I7&gt;0, VLOOKUP(I7-I$5-(INT($M7/9)+(MOD($M7,9)&gt;=I$6)), '[2]Point System'!$A$4:$B$15, 2),"")</f>
        <v>3</v>
      </c>
      <c r="J8" s="17">
        <f>IF(J7&gt;0, VLOOKUP(J7-J$5-(INT($M7/9)+(MOD($M7,9)&gt;=J$6)), '[2]Point System'!$A$4:$B$15, 2),"")</f>
        <v>3</v>
      </c>
      <c r="K8" s="17">
        <f>IF(K7&gt;0, VLOOKUP(K7-K$5-(INT($M7/9)+(MOD($M7,9)&gt;=K$6)), '[2]Point System'!$A$4:$B$15, 2),"")</f>
        <v>3</v>
      </c>
      <c r="L8" s="18">
        <f t="shared" si="0"/>
        <v>25</v>
      </c>
      <c r="M8" s="17"/>
      <c r="N8" s="17"/>
      <c r="O8" s="19">
        <f>IF(L8&lt;&gt;"", L8, "")</f>
        <v>25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>
      <c r="A9" s="12" t="s">
        <v>27</v>
      </c>
      <c r="B9" s="13"/>
      <c r="C9" s="13">
        <v>6</v>
      </c>
      <c r="D9" s="13">
        <v>6</v>
      </c>
      <c r="E9" s="13">
        <v>7</v>
      </c>
      <c r="F9" s="13">
        <v>4</v>
      </c>
      <c r="G9" s="13">
        <v>5</v>
      </c>
      <c r="H9" s="13">
        <v>7</v>
      </c>
      <c r="I9" s="13">
        <v>6</v>
      </c>
      <c r="J9" s="13">
        <v>4</v>
      </c>
      <c r="K9" s="13">
        <v>8</v>
      </c>
      <c r="L9" s="14">
        <f t="shared" si="0"/>
        <v>53</v>
      </c>
      <c r="M9" s="13">
        <v>22</v>
      </c>
      <c r="N9" s="13">
        <f>IF(L9&lt;&gt;"",L9- M9, "")</f>
        <v>31</v>
      </c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thickBot="1">
      <c r="A10" s="16"/>
      <c r="B10" s="17"/>
      <c r="C10" s="17">
        <f>IF(C9&gt;0, VLOOKUP(C9-C$5-(INT($M9/9)+(MOD($M9,9)&gt;=C$6)), '[2]Point System'!$A$4:$B$15, 2),"")</f>
        <v>3</v>
      </c>
      <c r="D10" s="17">
        <f>IF(D9&gt;0, VLOOKUP(D9-D$5-(INT($M9/9)+(MOD($M9,9)&gt;=D$6)), '[2]Point System'!$A$4:$B$15, 2),"")</f>
        <v>4</v>
      </c>
      <c r="E10" s="17">
        <f>IF(E9&gt;0, VLOOKUP(E9-E$5-(INT($M9/9)+(MOD($M9,9)&gt;=E$6)), '[2]Point System'!$A$4:$B$15, 2),"")</f>
        <v>2</v>
      </c>
      <c r="F10" s="17">
        <f>IF(F9&gt;0, VLOOKUP(F9-F$5-(INT($M9/9)+(MOD($M9,9)&gt;=F$6)), '[2]Point System'!$A$4:$B$15, 2),"")</f>
        <v>3</v>
      </c>
      <c r="G10" s="17">
        <f>IF(G9&gt;0, VLOOKUP(G9-G$5-(INT($M9/9)+(MOD($M9,9)&gt;=G$6)), '[2]Point System'!$A$4:$B$15, 2),"")</f>
        <v>3</v>
      </c>
      <c r="H10" s="17">
        <f>IF(H9&gt;0, VLOOKUP(H9-H$5-(INT($M9/9)+(MOD($M9,9)&gt;=H$6)), '[2]Point System'!$A$4:$B$15, 2),"")</f>
        <v>1</v>
      </c>
      <c r="I10" s="17">
        <f>IF(I9&gt;0, VLOOKUP(I9-I$5-(INT($M9/9)+(MOD($M9,9)&gt;=I$6)), '[2]Point System'!$A$4:$B$15, 2),"")</f>
        <v>1</v>
      </c>
      <c r="J10" s="17">
        <f>IF(J9&gt;0, VLOOKUP(J9-J$5-(INT($M9/9)+(MOD($M9,9)&gt;=J$6)), '[2]Point System'!$A$4:$B$15, 2),"")</f>
        <v>4</v>
      </c>
      <c r="K10" s="17">
        <f>IF(K9&gt;0, VLOOKUP(K9-K$5-(INT($M9/9)+(MOD($M9,9)&gt;=K$6)), '[2]Point System'!$A$4:$B$15, 2),"")</f>
        <v>2</v>
      </c>
      <c r="L10" s="18">
        <f t="shared" si="0"/>
        <v>23</v>
      </c>
      <c r="M10" s="17"/>
      <c r="N10" s="17"/>
      <c r="O10" s="19">
        <f>IF(L10&lt;&gt;"", L10, "")</f>
        <v>23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>
      <c r="A11" s="12" t="s">
        <v>47</v>
      </c>
      <c r="B11" s="13"/>
      <c r="C11" s="13">
        <v>6</v>
      </c>
      <c r="D11" s="13">
        <v>5</v>
      </c>
      <c r="E11" s="13">
        <v>6</v>
      </c>
      <c r="F11" s="13">
        <v>3</v>
      </c>
      <c r="G11" s="13">
        <v>5</v>
      </c>
      <c r="H11" s="13">
        <v>4</v>
      </c>
      <c r="I11" s="13">
        <v>3</v>
      </c>
      <c r="J11" s="13">
        <v>4</v>
      </c>
      <c r="K11" s="13">
        <v>5</v>
      </c>
      <c r="L11" s="14">
        <f t="shared" si="0"/>
        <v>41</v>
      </c>
      <c r="M11" s="13" t="s">
        <v>10</v>
      </c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thickBo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 t="str">
        <f t="shared" si="0"/>
        <v/>
      </c>
      <c r="M12" s="17"/>
      <c r="N12" s="17"/>
      <c r="O12" s="19" t="str">
        <f>IF(L12&lt;&gt;"", L12, "")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>
      <c r="A13" s="12" t="s">
        <v>23</v>
      </c>
      <c r="B13" s="13"/>
      <c r="C13" s="13">
        <v>7</v>
      </c>
      <c r="D13" s="13">
        <v>6</v>
      </c>
      <c r="E13" s="13">
        <v>5</v>
      </c>
      <c r="F13" s="13">
        <v>4</v>
      </c>
      <c r="G13" s="13">
        <v>4</v>
      </c>
      <c r="H13" s="13">
        <v>5</v>
      </c>
      <c r="I13" s="13">
        <v>4</v>
      </c>
      <c r="J13" s="13">
        <v>6</v>
      </c>
      <c r="K13" s="13">
        <v>5</v>
      </c>
      <c r="L13" s="14">
        <f t="shared" si="0"/>
        <v>46</v>
      </c>
      <c r="M13" s="13">
        <v>8</v>
      </c>
      <c r="N13" s="13">
        <f>IF(L13&lt;&gt;"",L13- M13, "")</f>
        <v>38</v>
      </c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thickBot="1">
      <c r="A14" s="16"/>
      <c r="B14" s="17"/>
      <c r="C14" s="17">
        <f>IF(C13&gt;0, VLOOKUP(C13-C$5-(INT($M13/9)+(MOD($M13,9)&gt;=C$6)), '[2]Point System'!$A$4:$B$15, 2),"")</f>
        <v>0</v>
      </c>
      <c r="D14" s="17">
        <f>IF(D13&gt;0, VLOOKUP(D13-D$5-(INT($M13/9)+(MOD($M13,9)&gt;=D$6)), '[2]Point System'!$A$4:$B$15, 2),"")</f>
        <v>2</v>
      </c>
      <c r="E14" s="17">
        <f>IF(E13&gt;0, VLOOKUP(E13-E$5-(INT($M13/9)+(MOD($M13,9)&gt;=E$6)), '[2]Point System'!$A$4:$B$15, 2),"")</f>
        <v>2</v>
      </c>
      <c r="F14" s="17">
        <f>IF(F13&gt;0, VLOOKUP(F13-F$5-(INT($M13/9)+(MOD($M13,9)&gt;=F$6)), '[2]Point System'!$A$4:$B$15, 2),"")</f>
        <v>1</v>
      </c>
      <c r="G14" s="17">
        <f>IF(G13&gt;0, VLOOKUP(G13-G$5-(INT($M13/9)+(MOD($M13,9)&gt;=G$6)), '[2]Point System'!$A$4:$B$15, 2),"")</f>
        <v>3</v>
      </c>
      <c r="H14" s="17">
        <f>IF(H13&gt;0, VLOOKUP(H13-H$5-(INT($M13/9)+(MOD($M13,9)&gt;=H$6)), '[2]Point System'!$A$4:$B$15, 2),"")</f>
        <v>2</v>
      </c>
      <c r="I14" s="17">
        <f>IF(I13&gt;0, VLOOKUP(I13-I$5-(INT($M13/9)+(MOD($M13,9)&gt;=I$6)), '[2]Point System'!$A$4:$B$15, 2),"")</f>
        <v>2</v>
      </c>
      <c r="J14" s="17">
        <f>IF(J13&gt;0, VLOOKUP(J13-J$5-(INT($M13/9)+(MOD($M13,9)&gt;=J$6)), '[2]Point System'!$A$4:$B$15, 2),"")</f>
        <v>1</v>
      </c>
      <c r="K14" s="17">
        <f>IF(K13&gt;0, VLOOKUP(K13-K$5-(INT($M13/9)+(MOD($M13,9)&gt;=K$6)), '[2]Point System'!$A$4:$B$15, 2),"")</f>
        <v>3</v>
      </c>
      <c r="L14" s="18">
        <f t="shared" si="0"/>
        <v>16</v>
      </c>
      <c r="M14" s="17"/>
      <c r="N14" s="17"/>
      <c r="O14" s="19">
        <f>IF(L14&lt;&gt;"", L14, "")</f>
        <v>16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>
      <c r="A15" s="12" t="s">
        <v>25</v>
      </c>
      <c r="B15" s="13"/>
      <c r="C15" s="13">
        <v>7</v>
      </c>
      <c r="D15" s="13">
        <v>7</v>
      </c>
      <c r="E15" s="13">
        <v>5</v>
      </c>
      <c r="F15" s="13">
        <v>4</v>
      </c>
      <c r="G15" s="13">
        <v>6</v>
      </c>
      <c r="H15" s="13">
        <v>5</v>
      </c>
      <c r="I15" s="13">
        <v>5</v>
      </c>
      <c r="J15" s="13">
        <v>8</v>
      </c>
      <c r="K15" s="13">
        <v>8</v>
      </c>
      <c r="L15" s="14">
        <f t="shared" si="0"/>
        <v>55</v>
      </c>
      <c r="M15" s="13">
        <v>17</v>
      </c>
      <c r="N15" s="13">
        <f>IF(L15&lt;&gt;"",L15- M15, "")</f>
        <v>38</v>
      </c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thickBot="1">
      <c r="A16" s="16"/>
      <c r="B16" s="17"/>
      <c r="C16" s="17">
        <f>IF(C15&gt;0, VLOOKUP(C15-C$5-(INT($M15/9)+(MOD($M15,9)&gt;=C$6)), '[2]Point System'!$A$4:$B$15, 2),"")</f>
        <v>1</v>
      </c>
      <c r="D16" s="17">
        <f>IF(D15&gt;0, VLOOKUP(D15-D$5-(INT($M15/9)+(MOD($M15,9)&gt;=D$6)), '[2]Point System'!$A$4:$B$15, 2),"")</f>
        <v>2</v>
      </c>
      <c r="E16" s="17">
        <f>IF(E15&gt;0, VLOOKUP(E15-E$5-(INT($M15/9)+(MOD($M15,9)&gt;=E$6)), '[2]Point System'!$A$4:$B$15, 2),"")</f>
        <v>3</v>
      </c>
      <c r="F16" s="17">
        <f>IF(F15&gt;0, VLOOKUP(F15-F$5-(INT($M15/9)+(MOD($M15,9)&gt;=F$6)), '[2]Point System'!$A$4:$B$15, 2),"")</f>
        <v>2</v>
      </c>
      <c r="G16" s="17">
        <f>IF(G15&gt;0, VLOOKUP(G15-G$5-(INT($M15/9)+(MOD($M15,9)&gt;=G$6)), '[2]Point System'!$A$4:$B$15, 2),"")</f>
        <v>2</v>
      </c>
      <c r="H16" s="17">
        <f>IF(H15&gt;0, VLOOKUP(H15-H$5-(INT($M15/9)+(MOD($M15,9)&gt;=H$6)), '[2]Point System'!$A$4:$B$15, 2),"")</f>
        <v>3</v>
      </c>
      <c r="I16" s="17">
        <f>IF(I15&gt;0, VLOOKUP(I15-I$5-(INT($M15/9)+(MOD($M15,9)&gt;=I$6)), '[2]Point System'!$A$4:$B$15, 2),"")</f>
        <v>2</v>
      </c>
      <c r="J16" s="17">
        <f>IF(J15&gt;0, VLOOKUP(J15-J$5-(INT($M15/9)+(MOD($M15,9)&gt;=J$6)), '[2]Point System'!$A$4:$B$15, 2),"")</f>
        <v>0</v>
      </c>
      <c r="K16" s="17">
        <f>IF(K15&gt;0, VLOOKUP(K15-K$5-(INT($M15/9)+(MOD($M15,9)&gt;=K$6)), '[2]Point System'!$A$4:$B$15, 2),"")</f>
        <v>1</v>
      </c>
      <c r="L16" s="18">
        <f t="shared" si="0"/>
        <v>16</v>
      </c>
      <c r="M16" s="17"/>
      <c r="N16" s="17"/>
      <c r="O16" s="19">
        <f>IF(L16&lt;&gt;"", L16, "")</f>
        <v>16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>
      <c r="A17" s="12" t="s">
        <v>43</v>
      </c>
      <c r="B17" s="13"/>
      <c r="C17" s="13">
        <v>8</v>
      </c>
      <c r="D17" s="13">
        <v>8</v>
      </c>
      <c r="E17" s="13">
        <v>7</v>
      </c>
      <c r="F17" s="13">
        <v>5</v>
      </c>
      <c r="G17" s="13">
        <v>7</v>
      </c>
      <c r="H17" s="13">
        <v>5</v>
      </c>
      <c r="I17" s="13">
        <v>6</v>
      </c>
      <c r="J17" s="13">
        <v>6</v>
      </c>
      <c r="K17" s="13">
        <v>9</v>
      </c>
      <c r="L17" s="14">
        <f t="shared" si="0"/>
        <v>61</v>
      </c>
      <c r="M17" s="13">
        <v>21</v>
      </c>
      <c r="N17" s="13">
        <f>IF(L17&lt;&gt;"",L17- M17, "")</f>
        <v>40</v>
      </c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thickBot="1">
      <c r="A18" s="16"/>
      <c r="B18" s="17"/>
      <c r="C18" s="17">
        <f>IF(C17&gt;0, VLOOKUP(C17-C$5-(INT($M17/9)+(MOD($M17,9)&gt;=C$6)), '[2]Point System'!$A$4:$B$15, 2),"")</f>
        <v>0</v>
      </c>
      <c r="D18" s="17">
        <f>IF(D17&gt;0, VLOOKUP(D17-D$5-(INT($M17/9)+(MOD($M17,9)&gt;=D$6)), '[2]Point System'!$A$4:$B$15, 2),"")</f>
        <v>2</v>
      </c>
      <c r="E18" s="17">
        <f>IF(E17&gt;0, VLOOKUP(E17-E$5-(INT($M17/9)+(MOD($M17,9)&gt;=E$6)), '[2]Point System'!$A$4:$B$15, 2),"")</f>
        <v>2</v>
      </c>
      <c r="F18" s="17">
        <f>IF(F17&gt;0, VLOOKUP(F17-F$5-(INT($M17/9)+(MOD($M17,9)&gt;=F$6)), '[2]Point System'!$A$4:$B$15, 2),"")</f>
        <v>2</v>
      </c>
      <c r="G18" s="17">
        <f>IF(G17&gt;0, VLOOKUP(G17-G$5-(INT($M17/9)+(MOD($M17,9)&gt;=G$6)), '[2]Point System'!$A$4:$B$15, 2),"")</f>
        <v>1</v>
      </c>
      <c r="H18" s="17">
        <f>IF(H17&gt;0, VLOOKUP(H17-H$5-(INT($M17/9)+(MOD($M17,9)&gt;=H$6)), '[2]Point System'!$A$4:$B$15, 2),"")</f>
        <v>3</v>
      </c>
      <c r="I18" s="17">
        <f>IF(I17&gt;0, VLOOKUP(I17-I$5-(INT($M17/9)+(MOD($M17,9)&gt;=I$6)), '[2]Point System'!$A$4:$B$15, 2),"")</f>
        <v>1</v>
      </c>
      <c r="J18" s="17">
        <f>IF(J17&gt;0, VLOOKUP(J17-J$5-(INT($M17/9)+(MOD($M17,9)&gt;=J$6)), '[2]Point System'!$A$4:$B$15, 2),"")</f>
        <v>2</v>
      </c>
      <c r="K18" s="17">
        <f>IF(K17&gt;0, VLOOKUP(K17-K$5-(INT($M17/9)+(MOD($M17,9)&gt;=K$6)), '[2]Point System'!$A$4:$B$15, 2),"")</f>
        <v>1</v>
      </c>
      <c r="L18" s="18">
        <f t="shared" si="0"/>
        <v>14</v>
      </c>
      <c r="M18" s="17"/>
      <c r="N18" s="17"/>
      <c r="O18" s="19">
        <f>IF(L18&lt;&gt;"", L18, "")</f>
        <v>14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>
      <c r="A19" s="12" t="s">
        <v>28</v>
      </c>
      <c r="B19" s="13"/>
      <c r="C19" s="13">
        <v>7</v>
      </c>
      <c r="D19" s="13">
        <v>6</v>
      </c>
      <c r="E19" s="13">
        <v>5</v>
      </c>
      <c r="F19" s="13">
        <v>3</v>
      </c>
      <c r="G19" s="13">
        <v>4</v>
      </c>
      <c r="H19" s="13">
        <v>5</v>
      </c>
      <c r="I19" s="13">
        <v>4</v>
      </c>
      <c r="J19" s="13">
        <v>3</v>
      </c>
      <c r="K19" s="13">
        <v>5</v>
      </c>
      <c r="L19" s="14">
        <f t="shared" si="0"/>
        <v>42</v>
      </c>
      <c r="M19" s="13">
        <v>15</v>
      </c>
      <c r="N19" s="13">
        <f>IF(L19&lt;&gt;"",L19- M19, "")</f>
        <v>27</v>
      </c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thickBot="1">
      <c r="A20" s="16"/>
      <c r="B20" s="17"/>
      <c r="C20" s="17">
        <f>IF(C19&gt;0, VLOOKUP(C19-C$5-(INT($M19/9)+(MOD($M19,9)&gt;=C$6)), '[2]Point System'!$A$4:$B$15, 2),"")</f>
        <v>1</v>
      </c>
      <c r="D20" s="17">
        <f>IF(D19&gt;0, VLOOKUP(D19-D$5-(INT($M19/9)+(MOD($M19,9)&gt;=D$6)), '[2]Point System'!$A$4:$B$15, 2),"")</f>
        <v>3</v>
      </c>
      <c r="E20" s="17">
        <f>IF(E19&gt;0, VLOOKUP(E19-E$5-(INT($M19/9)+(MOD($M19,9)&gt;=E$6)), '[2]Point System'!$A$4:$B$15, 2),"")</f>
        <v>3</v>
      </c>
      <c r="F20" s="17">
        <f>IF(F19&gt;0, VLOOKUP(F19-F$5-(INT($M19/9)+(MOD($M19,9)&gt;=F$6)), '[2]Point System'!$A$4:$B$15, 2),"")</f>
        <v>3</v>
      </c>
      <c r="G20" s="17">
        <f>IF(G19&gt;0, VLOOKUP(G19-G$5-(INT($M19/9)+(MOD($M19,9)&gt;=G$6)), '[2]Point System'!$A$4:$B$15, 2),"")</f>
        <v>4</v>
      </c>
      <c r="H20" s="17">
        <f>IF(H19&gt;0, VLOOKUP(H19-H$5-(INT($M19/9)+(MOD($M19,9)&gt;=H$6)), '[2]Point System'!$A$4:$B$15, 2),"")</f>
        <v>2</v>
      </c>
      <c r="I20" s="17">
        <f>IF(I19&gt;0, VLOOKUP(I19-I$5-(INT($M19/9)+(MOD($M19,9)&gt;=I$6)), '[2]Point System'!$A$4:$B$15, 2),"")</f>
        <v>2</v>
      </c>
      <c r="J20" s="17">
        <f>IF(J19&gt;0, VLOOKUP(J19-J$5-(INT($M19/9)+(MOD($M19,9)&gt;=J$6)), '[2]Point System'!$A$4:$B$15, 2),"")</f>
        <v>5</v>
      </c>
      <c r="K20" s="17">
        <f>IF(K19&gt;0, VLOOKUP(K19-K$5-(INT($M19/9)+(MOD($M19,9)&gt;=K$6)), '[2]Point System'!$A$4:$B$15, 2),"")</f>
        <v>4</v>
      </c>
      <c r="L20" s="18">
        <f t="shared" si="0"/>
        <v>27</v>
      </c>
      <c r="M20" s="17"/>
      <c r="N20" s="17"/>
      <c r="O20" s="19">
        <f>IF(L20&lt;&gt;"", L20, "")</f>
        <v>27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>
      <c r="A21" s="12" t="s">
        <v>34</v>
      </c>
      <c r="B21" s="13"/>
      <c r="C21" s="13">
        <v>6</v>
      </c>
      <c r="D21" s="13">
        <v>8</v>
      </c>
      <c r="E21" s="13">
        <v>6</v>
      </c>
      <c r="F21" s="13">
        <v>6</v>
      </c>
      <c r="G21" s="13">
        <v>7</v>
      </c>
      <c r="H21" s="13">
        <v>7</v>
      </c>
      <c r="I21" s="13">
        <v>7</v>
      </c>
      <c r="J21" s="13">
        <v>6</v>
      </c>
      <c r="K21" s="13">
        <v>6</v>
      </c>
      <c r="L21" s="14">
        <f t="shared" si="0"/>
        <v>59</v>
      </c>
      <c r="M21" s="13">
        <v>22</v>
      </c>
      <c r="N21" s="13">
        <f>IF(L21&lt;&gt;"",L21- M21, "")</f>
        <v>37</v>
      </c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thickBot="1">
      <c r="A22" s="16"/>
      <c r="B22" s="17"/>
      <c r="C22" s="17">
        <f>IF(C21&gt;0, VLOOKUP(C21-C$5-(INT($M21/9)+(MOD($M21,9)&gt;=C$6)), '[1]Point System'!$A$4:$B$15, 2),"")</f>
        <v>3</v>
      </c>
      <c r="D22" s="17">
        <f>IF(D21&gt;0, VLOOKUP(D21-D$5-(INT($M21/9)+(MOD($M21,9)&gt;=D$6)), '[1]Point System'!$A$4:$B$15, 2),"")</f>
        <v>2</v>
      </c>
      <c r="E22" s="17">
        <f>IF(E21&gt;0, VLOOKUP(E21-E$5-(INT($M21/9)+(MOD($M21,9)&gt;=E$6)), '[1]Point System'!$A$4:$B$15, 2),"")</f>
        <v>3</v>
      </c>
      <c r="F22" s="17">
        <f>IF(F21&gt;0, VLOOKUP(F21-F$5-(INT($M21/9)+(MOD($M21,9)&gt;=F$6)), '[1]Point System'!$A$4:$B$15, 2),"")</f>
        <v>1</v>
      </c>
      <c r="G22" s="17">
        <f>IF(G21&gt;0, VLOOKUP(G21-G$5-(INT($M21/9)+(MOD($M21,9)&gt;=G$6)), '[1]Point System'!$A$4:$B$15, 2),"")</f>
        <v>1</v>
      </c>
      <c r="H22" s="17">
        <f>IF(H21&gt;0, VLOOKUP(H21-H$5-(INT($M21/9)+(MOD($M21,9)&gt;=H$6)), '[1]Point System'!$A$4:$B$15, 2),"")</f>
        <v>1</v>
      </c>
      <c r="I22" s="17">
        <f>IF(I21&gt;0, VLOOKUP(I21-I$5-(INT($M21/9)+(MOD($M21,9)&gt;=I$6)), '[1]Point System'!$A$4:$B$15, 2),"")</f>
        <v>0</v>
      </c>
      <c r="J22" s="17">
        <f>IF(J21&gt;0, VLOOKUP(J21-J$5-(INT($M21/9)+(MOD($M21,9)&gt;=J$6)), '[1]Point System'!$A$4:$B$15, 2),"")</f>
        <v>2</v>
      </c>
      <c r="K22" s="17">
        <f>IF(K21&gt;0, VLOOKUP(K21-K$5-(INT($M21/9)+(MOD($M21,9)&gt;=K$6)), '[1]Point System'!$A$4:$B$15, 2),"")</f>
        <v>4</v>
      </c>
      <c r="L22" s="18">
        <f t="shared" si="0"/>
        <v>17</v>
      </c>
      <c r="M22" s="17"/>
      <c r="N22" s="17"/>
      <c r="O22" s="19">
        <f>IF(L22&lt;&gt;"", L22, "")</f>
        <v>17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>
      <c r="A23" s="12" t="s">
        <v>35</v>
      </c>
      <c r="B23" s="13"/>
      <c r="C23" s="13">
        <v>5</v>
      </c>
      <c r="D23" s="13">
        <v>8</v>
      </c>
      <c r="E23" s="13">
        <v>8</v>
      </c>
      <c r="F23" s="13">
        <v>6</v>
      </c>
      <c r="G23" s="13">
        <v>4</v>
      </c>
      <c r="H23" s="13">
        <v>6</v>
      </c>
      <c r="I23" s="13">
        <v>6</v>
      </c>
      <c r="J23" s="13">
        <v>6</v>
      </c>
      <c r="K23" s="13">
        <v>7</v>
      </c>
      <c r="L23" s="14">
        <f t="shared" ref="L23:L24" si="1">IF(SUM(C23:K23)&gt;0, SUM(C23:K23),"")</f>
        <v>56</v>
      </c>
      <c r="M23" s="13">
        <v>18</v>
      </c>
      <c r="N23" s="13">
        <f>IF(L23&lt;&gt;"",L23- M23, "")</f>
        <v>38</v>
      </c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thickBot="1">
      <c r="A24" s="16"/>
      <c r="B24" s="17"/>
      <c r="C24" s="17">
        <f>IF(C23&gt;0, VLOOKUP(C23-C$5-(INT($M23/9)+(MOD($M23,9)&gt;=C$6)), '[1]Point System'!$A$4:$B$15, 2),"")</f>
        <v>3</v>
      </c>
      <c r="D24" s="17">
        <f>IF(D23&gt;0, VLOOKUP(D23-D$5-(INT($M23/9)+(MOD($M23,9)&gt;=D$6)), '[1]Point System'!$A$4:$B$15, 2),"")</f>
        <v>1</v>
      </c>
      <c r="E24" s="17">
        <f>IF(E23&gt;0, VLOOKUP(E23-E$5-(INT($M23/9)+(MOD($M23,9)&gt;=E$6)), '[1]Point System'!$A$4:$B$15, 2),"")</f>
        <v>0</v>
      </c>
      <c r="F24" s="17">
        <f>IF(F23&gt;0, VLOOKUP(F23-F$5-(INT($M23/9)+(MOD($M23,9)&gt;=F$6)), '[1]Point System'!$A$4:$B$15, 2),"")</f>
        <v>1</v>
      </c>
      <c r="G24" s="17">
        <f>IF(G23&gt;0, VLOOKUP(G23-G$5-(INT($M23/9)+(MOD($M23,9)&gt;=G$6)), '[1]Point System'!$A$4:$B$15, 2),"")</f>
        <v>4</v>
      </c>
      <c r="H24" s="17">
        <f>IF(H23&gt;0, VLOOKUP(H23-H$5-(INT($M23/9)+(MOD($M23,9)&gt;=H$6)), '[1]Point System'!$A$4:$B$15, 2),"")</f>
        <v>2</v>
      </c>
      <c r="I24" s="17">
        <f>IF(I23&gt;0, VLOOKUP(I23-I$5-(INT($M23/9)+(MOD($M23,9)&gt;=I$6)), '[1]Point System'!$A$4:$B$15, 2),"")</f>
        <v>1</v>
      </c>
      <c r="J24" s="17">
        <f>IF(J23&gt;0, VLOOKUP(J23-J$5-(INT($M23/9)+(MOD($M23,9)&gt;=J$6)), '[1]Point System'!$A$4:$B$15, 2),"")</f>
        <v>2</v>
      </c>
      <c r="K24" s="17">
        <f>IF(K23&gt;0, VLOOKUP(K23-K$5-(INT($M23/9)+(MOD($M23,9)&gt;=K$6)), '[1]Point System'!$A$4:$B$15, 2),"")</f>
        <v>2</v>
      </c>
      <c r="L24" s="18">
        <f t="shared" si="1"/>
        <v>16</v>
      </c>
      <c r="M24" s="17"/>
      <c r="N24" s="17"/>
      <c r="O24" s="19">
        <f>IF(L24&lt;&gt;"", L24, "")</f>
        <v>16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>
      <c r="A25" s="12" t="s">
        <v>76</v>
      </c>
      <c r="B25" s="13"/>
      <c r="C25" s="13">
        <v>5</v>
      </c>
      <c r="D25" s="13">
        <v>5</v>
      </c>
      <c r="E25" s="13">
        <v>5</v>
      </c>
      <c r="F25" s="13">
        <v>4</v>
      </c>
      <c r="G25" s="13">
        <v>5</v>
      </c>
      <c r="H25" s="13">
        <v>6</v>
      </c>
      <c r="I25" s="13">
        <v>5</v>
      </c>
      <c r="J25" s="13">
        <v>5</v>
      </c>
      <c r="K25" s="13">
        <v>6</v>
      </c>
      <c r="L25" s="14">
        <f t="shared" si="0"/>
        <v>46</v>
      </c>
      <c r="M25" s="13">
        <v>10</v>
      </c>
      <c r="N25" s="13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thickBot="1">
      <c r="A26" s="16"/>
      <c r="B26" s="17"/>
      <c r="C26" s="17">
        <f>IF(C25&gt;0, VLOOKUP(C25-C$5-(INT($M25/9)+(MOD($M25,9)&gt;=C$6)), '[1]Point System'!$A$4:$B$15, 2),"")</f>
        <v>2</v>
      </c>
      <c r="D26" s="17">
        <f>IF(D25&gt;0, VLOOKUP(D25-D$5-(INT($M25/9)+(MOD($M25,9)&gt;=D$6)), '[1]Point System'!$A$4:$B$15, 2),"")</f>
        <v>4</v>
      </c>
      <c r="E26" s="17">
        <f>IF(E25&gt;0, VLOOKUP(E25-E$5-(INT($M25/9)+(MOD($M25,9)&gt;=E$6)), '[1]Point System'!$A$4:$B$15, 2),"")</f>
        <v>2</v>
      </c>
      <c r="F26" s="17">
        <f>IF(F25&gt;0, VLOOKUP(F25-F$5-(INT($M25/9)+(MOD($M25,9)&gt;=F$6)), '[1]Point System'!$A$4:$B$15, 2),"")</f>
        <v>2</v>
      </c>
      <c r="G26" s="17">
        <f>IF(G25&gt;0, VLOOKUP(G25-G$5-(INT($M25/9)+(MOD($M25,9)&gt;=G$6)), '[1]Point System'!$A$4:$B$15, 2),"")</f>
        <v>2</v>
      </c>
      <c r="H26" s="17">
        <f>IF(H25&gt;0, VLOOKUP(H25-H$5-(INT($M25/9)+(MOD($M25,9)&gt;=H$6)), '[1]Point System'!$A$4:$B$15, 2),"")</f>
        <v>1</v>
      </c>
      <c r="I26" s="17">
        <f>IF(I25&gt;0, VLOOKUP(I25-I$5-(INT($M25/9)+(MOD($M25,9)&gt;=I$6)), '[1]Point System'!$A$4:$B$15, 2),"")</f>
        <v>1</v>
      </c>
      <c r="J26" s="17">
        <f>IF(J25&gt;0, VLOOKUP(J25-J$5-(INT($M25/9)+(MOD($M25,9)&gt;=J$6)), '[1]Point System'!$A$4:$B$15, 2),"")</f>
        <v>2</v>
      </c>
      <c r="K26" s="17">
        <f>IF(K25&gt;0, VLOOKUP(K25-K$5-(INT($M25/9)+(MOD($M25,9)&gt;=K$6)), '[1]Point System'!$A$4:$B$15, 2),"")</f>
        <v>2</v>
      </c>
      <c r="L26" s="18">
        <f t="shared" si="0"/>
        <v>18</v>
      </c>
      <c r="M26" s="17"/>
      <c r="N26" s="17"/>
      <c r="O26" s="19">
        <f>IF(L26&lt;&gt;"", L26, "")</f>
        <v>18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>
      <c r="A27" s="12" t="s">
        <v>77</v>
      </c>
      <c r="B27" s="13"/>
      <c r="C27" s="13">
        <v>5</v>
      </c>
      <c r="D27" s="13">
        <v>6</v>
      </c>
      <c r="E27" s="13">
        <v>7</v>
      </c>
      <c r="F27" s="13">
        <v>4</v>
      </c>
      <c r="G27" s="13">
        <v>6</v>
      </c>
      <c r="H27" s="13">
        <v>6</v>
      </c>
      <c r="I27" s="13">
        <v>5</v>
      </c>
      <c r="J27" s="13">
        <v>5</v>
      </c>
      <c r="K27" s="13">
        <v>7</v>
      </c>
      <c r="L27" s="14">
        <f t="shared" si="0"/>
        <v>51</v>
      </c>
      <c r="M27" s="13" t="s">
        <v>10</v>
      </c>
      <c r="N27" s="13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thickBo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9" t="str">
        <f>IF(L28&lt;&gt;"", L28, "")</f>
        <v/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>
      <c r="A29" s="12" t="s">
        <v>24</v>
      </c>
      <c r="B29" s="13"/>
      <c r="C29" s="13">
        <v>5</v>
      </c>
      <c r="D29" s="13">
        <v>8</v>
      </c>
      <c r="E29" s="13">
        <v>6</v>
      </c>
      <c r="F29" s="13">
        <v>5</v>
      </c>
      <c r="G29" s="13">
        <v>4</v>
      </c>
      <c r="H29" s="13">
        <v>5</v>
      </c>
      <c r="I29" s="13">
        <v>4</v>
      </c>
      <c r="J29" s="13">
        <v>4</v>
      </c>
      <c r="K29" s="13">
        <v>4</v>
      </c>
      <c r="L29" s="14">
        <f t="shared" si="0"/>
        <v>45</v>
      </c>
      <c r="M29" s="13">
        <v>8</v>
      </c>
      <c r="N29" s="13">
        <f>IF(L29&lt;&gt;"",L29- M29, "")</f>
        <v>37</v>
      </c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thickBot="1">
      <c r="A30" s="16"/>
      <c r="B30" s="17"/>
      <c r="C30" s="17">
        <f>IF(C29&gt;0, VLOOKUP(C29-C$5-(INT($M29/9)+(MOD($M29,9)&gt;=C$6)), '[1]Point System'!$A$4:$B$15, 2),"")</f>
        <v>2</v>
      </c>
      <c r="D30" s="17">
        <f>IF(D29&gt;0, VLOOKUP(D29-D$5-(INT($M29/9)+(MOD($M29,9)&gt;=D$6)), '[1]Point System'!$A$4:$B$15, 2),"")</f>
        <v>0</v>
      </c>
      <c r="E30" s="17">
        <f>IF(E29&gt;0, VLOOKUP(E29-E$5-(INT($M29/9)+(MOD($M29,9)&gt;=E$6)), '[1]Point System'!$A$4:$B$15, 2),"")</f>
        <v>1</v>
      </c>
      <c r="F30" s="17">
        <f>IF(F29&gt;0, VLOOKUP(F29-F$5-(INT($M29/9)+(MOD($M29,9)&gt;=F$6)), '[1]Point System'!$A$4:$B$15, 2),"")</f>
        <v>0</v>
      </c>
      <c r="G30" s="17">
        <f>IF(G29&gt;0, VLOOKUP(G29-G$5-(INT($M29/9)+(MOD($M29,9)&gt;=G$6)), '[1]Point System'!$A$4:$B$15, 2),"")</f>
        <v>3</v>
      </c>
      <c r="H30" s="17">
        <f>IF(H29&gt;0, VLOOKUP(H29-H$5-(INT($M29/9)+(MOD($M29,9)&gt;=H$6)), '[1]Point System'!$A$4:$B$15, 2),"")</f>
        <v>2</v>
      </c>
      <c r="I30" s="17">
        <f>IF(I29&gt;0, VLOOKUP(I29-I$5-(INT($M29/9)+(MOD($M29,9)&gt;=I$6)), '[1]Point System'!$A$4:$B$15, 2),"")</f>
        <v>2</v>
      </c>
      <c r="J30" s="17">
        <f>IF(J29&gt;0, VLOOKUP(J29-J$5-(INT($M29/9)+(MOD($M29,9)&gt;=J$6)), '[1]Point System'!$A$4:$B$15, 2),"")</f>
        <v>3</v>
      </c>
      <c r="K30" s="17">
        <f>IF(K29&gt;0, VLOOKUP(K29-K$5-(INT($M29/9)+(MOD($M29,9)&gt;=K$6)), '[1]Point System'!$A$4:$B$15, 2),"")</f>
        <v>4</v>
      </c>
      <c r="L30" s="18">
        <f t="shared" si="0"/>
        <v>17</v>
      </c>
      <c r="M30" s="17"/>
      <c r="N30" s="17"/>
      <c r="O30" s="19">
        <f>IF(L30&lt;&gt;"", L30, "")</f>
        <v>17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defaultColWidth="14.140625" defaultRowHeight="14.25"/>
  <cols>
    <col min="1" max="1" width="14.7109375" style="3" customWidth="1"/>
    <col min="2" max="2" width="9.140625" style="3" bestFit="1" customWidth="1"/>
    <col min="3" max="11" width="5" style="3" customWidth="1"/>
    <col min="12" max="12" width="5.140625" style="3" bestFit="1" customWidth="1"/>
    <col min="13" max="13" width="6.140625" style="3" bestFit="1" customWidth="1"/>
    <col min="14" max="14" width="5" style="3" bestFit="1" customWidth="1"/>
    <col min="15" max="15" width="14.140625" style="3" bestFit="1" customWidth="1"/>
    <col min="16" max="26" width="8.7109375" style="3" customWidth="1"/>
    <col min="27" max="16384" width="14.140625" style="3"/>
  </cols>
  <sheetData>
    <row r="1" spans="1:26" ht="26.25">
      <c r="A1" s="134" t="s">
        <v>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136" t="s">
        <v>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thickBot="1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thickBot="1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>
      <c r="A7" s="12"/>
      <c r="B7" s="13" t="s">
        <v>36</v>
      </c>
      <c r="C7" s="13"/>
      <c r="D7" s="13"/>
      <c r="E7" s="13"/>
      <c r="F7" s="13"/>
      <c r="G7" s="13"/>
      <c r="H7" s="13"/>
      <c r="I7" s="13"/>
      <c r="J7" s="13"/>
      <c r="K7" s="13"/>
      <c r="L7" s="14"/>
      <c r="M7" s="13"/>
      <c r="N7" s="13"/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thickBot="1">
      <c r="A8" s="16"/>
      <c r="B8" s="17" t="s">
        <v>38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7"/>
      <c r="N8" s="17"/>
      <c r="O8" s="19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  <c r="M9" s="13"/>
      <c r="N9" s="13"/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thickBot="1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3"/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thickBo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7"/>
      <c r="N12" s="17"/>
      <c r="O12" s="1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3"/>
      <c r="N13" s="13"/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thickBot="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7"/>
      <c r="N14" s="17"/>
      <c r="O14" s="1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3"/>
      <c r="N15" s="13"/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thickBot="1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thickBot="1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7"/>
      <c r="N18" s="17"/>
      <c r="O18" s="1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thickBot="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7"/>
      <c r="N20" s="17"/>
      <c r="O20" s="1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thickBot="1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13"/>
      <c r="N23" s="13"/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thickBot="1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17"/>
      <c r="N24" s="17"/>
      <c r="O24" s="1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13"/>
      <c r="N25" s="13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thickBot="1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3"/>
      <c r="N27" s="13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thickBo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3"/>
      <c r="N29" s="13"/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thickBot="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  <c r="M30" s="17"/>
      <c r="N30" s="17"/>
      <c r="O30" s="1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defaultColWidth="14.140625" defaultRowHeight="14.25"/>
  <cols>
    <col min="1" max="1" width="14.7109375" style="93" customWidth="1"/>
    <col min="2" max="2" width="9.140625" style="93" bestFit="1" customWidth="1"/>
    <col min="3" max="11" width="5" style="93" customWidth="1"/>
    <col min="12" max="12" width="5.140625" style="93" bestFit="1" customWidth="1"/>
    <col min="13" max="13" width="6.140625" style="93" bestFit="1" customWidth="1"/>
    <col min="14" max="14" width="5" style="93" bestFit="1" customWidth="1"/>
    <col min="15" max="15" width="9.42578125" style="93" customWidth="1"/>
    <col min="16" max="26" width="8.7109375" style="93" customWidth="1"/>
    <col min="27" max="16384" width="14.140625" style="93"/>
  </cols>
  <sheetData>
    <row r="1" spans="1:26" ht="17.25">
      <c r="A1" s="167" t="s">
        <v>14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5">
      <c r="A2" s="169" t="s">
        <v>15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19.5" thickBot="1">
      <c r="A3" s="95"/>
      <c r="B3" s="94"/>
      <c r="C3" s="96"/>
      <c r="D3" s="96"/>
      <c r="E3" s="96"/>
      <c r="F3" s="96"/>
      <c r="G3" s="96"/>
      <c r="H3" s="96"/>
      <c r="I3" s="96"/>
      <c r="J3" s="96"/>
      <c r="K3" s="96"/>
      <c r="L3" s="97"/>
      <c r="M3" s="96"/>
      <c r="N3" s="96"/>
      <c r="O3" s="97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 ht="37.5">
      <c r="A4" s="98" t="s">
        <v>16</v>
      </c>
      <c r="B4" s="99" t="s">
        <v>17</v>
      </c>
      <c r="C4" s="99">
        <v>1</v>
      </c>
      <c r="D4" s="99">
        <v>2</v>
      </c>
      <c r="E4" s="99">
        <v>3</v>
      </c>
      <c r="F4" s="99">
        <v>4</v>
      </c>
      <c r="G4" s="99">
        <v>5</v>
      </c>
      <c r="H4" s="99">
        <v>6</v>
      </c>
      <c r="I4" s="99">
        <v>7</v>
      </c>
      <c r="J4" s="99">
        <v>8</v>
      </c>
      <c r="K4" s="99">
        <v>9</v>
      </c>
      <c r="L4" s="99" t="s">
        <v>18</v>
      </c>
      <c r="M4" s="99" t="s">
        <v>19</v>
      </c>
      <c r="N4" s="99" t="s">
        <v>20</v>
      </c>
      <c r="O4" s="100" t="s">
        <v>21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ht="18.75">
      <c r="A5" s="101"/>
      <c r="B5" s="102" t="s">
        <v>22</v>
      </c>
      <c r="C5" s="102">
        <v>4</v>
      </c>
      <c r="D5" s="102">
        <v>5</v>
      </c>
      <c r="E5" s="102">
        <v>4</v>
      </c>
      <c r="F5" s="102">
        <v>3</v>
      </c>
      <c r="G5" s="102">
        <v>4</v>
      </c>
      <c r="H5" s="102">
        <v>4</v>
      </c>
      <c r="I5" s="102">
        <v>3</v>
      </c>
      <c r="J5" s="102">
        <v>4</v>
      </c>
      <c r="K5" s="102">
        <v>5</v>
      </c>
      <c r="L5" s="103">
        <f>SUM(C5:K5)</f>
        <v>36</v>
      </c>
      <c r="M5" s="102"/>
      <c r="N5" s="102"/>
      <c r="O5" s="104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ht="19.5" thickBot="1">
      <c r="A6" s="105"/>
      <c r="B6" s="106" t="s">
        <v>37</v>
      </c>
      <c r="C6" s="106">
        <v>4</v>
      </c>
      <c r="D6" s="106">
        <v>1</v>
      </c>
      <c r="E6" s="106">
        <v>3</v>
      </c>
      <c r="F6" s="106">
        <v>9</v>
      </c>
      <c r="G6" s="106">
        <v>5</v>
      </c>
      <c r="H6" s="106">
        <v>7</v>
      </c>
      <c r="I6" s="106">
        <v>8</v>
      </c>
      <c r="J6" s="106">
        <v>6</v>
      </c>
      <c r="K6" s="106">
        <v>2</v>
      </c>
      <c r="L6" s="107"/>
      <c r="M6" s="106"/>
      <c r="N6" s="106"/>
      <c r="O6" s="108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ht="30">
      <c r="A7" s="109" t="s">
        <v>43</v>
      </c>
      <c r="B7" s="110" t="s">
        <v>36</v>
      </c>
      <c r="C7" s="110">
        <v>7</v>
      </c>
      <c r="D7" s="110">
        <v>6</v>
      </c>
      <c r="E7" s="110">
        <v>6</v>
      </c>
      <c r="F7" s="110">
        <v>3</v>
      </c>
      <c r="G7" s="110">
        <v>7</v>
      </c>
      <c r="H7" s="110">
        <v>8</v>
      </c>
      <c r="I7" s="110">
        <v>4</v>
      </c>
      <c r="J7" s="110">
        <v>6</v>
      </c>
      <c r="K7" s="110">
        <v>9</v>
      </c>
      <c r="L7" s="111">
        <f t="shared" ref="L7:L10" si="0">IF(SUM(C7:K7)&gt;0, SUM(C7:K7),"")</f>
        <v>56</v>
      </c>
      <c r="M7" s="110">
        <v>21</v>
      </c>
      <c r="N7" s="110">
        <f>IF(L7&lt;&gt;"",L7- M7, "")</f>
        <v>35</v>
      </c>
      <c r="O7" s="112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1:26" ht="30.75" thickBot="1">
      <c r="A8" s="113"/>
      <c r="B8" s="114" t="s">
        <v>38</v>
      </c>
      <c r="C8" s="114">
        <f>IF(C7&gt;0, VLOOKUP(C7-C$5-(INT($M7/9)+(MOD($M7,9)&gt;=C$6)), 'Point System'!$A$4:$B$15, 2),"")</f>
        <v>1</v>
      </c>
      <c r="D8" s="114">
        <f>IF(D7&gt;0, VLOOKUP(D7-D$5-(INT($M7/9)+(MOD($M7,9)&gt;=D$6)), 'Point System'!$A$4:$B$15, 2),"")</f>
        <v>4</v>
      </c>
      <c r="E8" s="114">
        <f>IF(E7&gt;0, VLOOKUP(E7-E$5-(INT($M7/9)+(MOD($M7,9)&gt;=E$6)), 'Point System'!$A$4:$B$15, 2),"")</f>
        <v>3</v>
      </c>
      <c r="F8" s="114">
        <f>IF(F7&gt;0, VLOOKUP(F7-F$5-(INT($M7/9)+(MOD($M7,9)&gt;=F$6)), 'Point System'!$A$4:$B$15, 2),"")</f>
        <v>4</v>
      </c>
      <c r="G8" s="114">
        <f>IF(G7&gt;0, VLOOKUP(G7-G$5-(INT($M7/9)+(MOD($M7,9)&gt;=G$6)), 'Point System'!$A$4:$B$15, 2),"")</f>
        <v>1</v>
      </c>
      <c r="H8" s="114">
        <f>IF(H7&gt;0, VLOOKUP(H7-H$5-(INT($M7/9)+(MOD($M7,9)&gt;=H$6)), 'Point System'!$A$4:$B$15, 2),"")</f>
        <v>0</v>
      </c>
      <c r="I8" s="114">
        <f>IF(I7&gt;0, VLOOKUP(I7-I$5-(INT($M7/9)+(MOD($M7,9)&gt;=I$6)), 'Point System'!$A$4:$B$15, 2),"")</f>
        <v>3</v>
      </c>
      <c r="J8" s="114">
        <f>IF(J7&gt;0, VLOOKUP(J7-J$5-(INT($M7/9)+(MOD($M7,9)&gt;=J$6)), 'Point System'!$A$4:$B$15, 2),"")</f>
        <v>2</v>
      </c>
      <c r="K8" s="114">
        <f>IF(K7&gt;0, VLOOKUP(K7-K$5-(INT($M7/9)+(MOD($M7,9)&gt;=K$6)), 'Point System'!$A$4:$B$15, 2),"")</f>
        <v>1</v>
      </c>
      <c r="L8" s="115">
        <f t="shared" si="0"/>
        <v>19</v>
      </c>
      <c r="M8" s="114"/>
      <c r="N8" s="114"/>
      <c r="O8" s="116">
        <f>IF(L8&lt;&gt;"", L8, "")</f>
        <v>19</v>
      </c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1:26" ht="18.75">
      <c r="A9" s="109" t="s">
        <v>82</v>
      </c>
      <c r="B9" s="110"/>
      <c r="C9" s="110">
        <v>6</v>
      </c>
      <c r="D9" s="110">
        <v>6</v>
      </c>
      <c r="E9" s="110">
        <v>6</v>
      </c>
      <c r="F9" s="110">
        <v>4</v>
      </c>
      <c r="G9" s="110">
        <v>6</v>
      </c>
      <c r="H9" s="110">
        <v>7</v>
      </c>
      <c r="I9" s="110">
        <v>4</v>
      </c>
      <c r="J9" s="110">
        <v>6</v>
      </c>
      <c r="K9" s="110">
        <v>7</v>
      </c>
      <c r="L9" s="111">
        <f t="shared" si="0"/>
        <v>52</v>
      </c>
      <c r="M9" s="110">
        <v>15</v>
      </c>
      <c r="N9" s="110">
        <f>IF(L9&lt;&gt;"",L9- M9, "")</f>
        <v>37</v>
      </c>
      <c r="O9" s="112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 ht="19.5" thickBot="1">
      <c r="A10" s="113"/>
      <c r="B10" s="114"/>
      <c r="C10" s="114">
        <f>IF(C9&gt;0, VLOOKUP(C9-C$5-(INT($M9/9)+(MOD($M9,9)&gt;=C$6)), 'Point System'!$A$4:$B$15, 2),"")</f>
        <v>2</v>
      </c>
      <c r="D10" s="114">
        <f>IF(D9&gt;0, VLOOKUP(D9-D$5-(INT($M9/9)+(MOD($M9,9)&gt;=D$6)), 'Point System'!$A$4:$B$15, 2),"")</f>
        <v>3</v>
      </c>
      <c r="E10" s="114">
        <f>IF(E9&gt;0, VLOOKUP(E9-E$5-(INT($M9/9)+(MOD($M9,9)&gt;=E$6)), 'Point System'!$A$4:$B$15, 2),"")</f>
        <v>2</v>
      </c>
      <c r="F10" s="114">
        <f>IF(F9&gt;0, VLOOKUP(F9-F$5-(INT($M9/9)+(MOD($M9,9)&gt;=F$6)), 'Point System'!$A$4:$B$15, 2),"")</f>
        <v>2</v>
      </c>
      <c r="G10" s="114">
        <f>IF(G9&gt;0, VLOOKUP(G9-G$5-(INT($M9/9)+(MOD($M9,9)&gt;=G$6)), 'Point System'!$A$4:$B$15, 2),"")</f>
        <v>2</v>
      </c>
      <c r="H10" s="114">
        <f>IF(H9&gt;0, VLOOKUP(H9-H$5-(INT($M9/9)+(MOD($M9,9)&gt;=H$6)), 'Point System'!$A$4:$B$15, 2),"")</f>
        <v>0</v>
      </c>
      <c r="I10" s="114">
        <f>IF(I9&gt;0, VLOOKUP(I9-I$5-(INT($M9/9)+(MOD($M9,9)&gt;=I$6)), 'Point System'!$A$4:$B$15, 2),"")</f>
        <v>2</v>
      </c>
      <c r="J10" s="114">
        <f>IF(J9&gt;0, VLOOKUP(J9-J$5-(INT($M9/9)+(MOD($M9,9)&gt;=J$6)), 'Point System'!$A$4:$B$15, 2),"")</f>
        <v>2</v>
      </c>
      <c r="K10" s="114">
        <f>IF(K9&gt;0, VLOOKUP(K9-K$5-(INT($M9/9)+(MOD($M9,9)&gt;=K$6)), 'Point System'!$A$4:$B$15, 2),"")</f>
        <v>2</v>
      </c>
      <c r="L10" s="115">
        <f t="shared" si="0"/>
        <v>17</v>
      </c>
      <c r="M10" s="114"/>
      <c r="N10" s="114"/>
      <c r="O10" s="116">
        <f>IF(L10&lt;&gt;"", L10, "")</f>
        <v>17</v>
      </c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defaultColWidth="14.140625" defaultRowHeight="14.25"/>
  <cols>
    <col min="1" max="1" width="14.7109375" style="3" customWidth="1"/>
    <col min="2" max="2" width="9.140625" style="3" bestFit="1" customWidth="1"/>
    <col min="3" max="11" width="5" style="3" customWidth="1"/>
    <col min="12" max="12" width="5.140625" style="3" bestFit="1" customWidth="1"/>
    <col min="13" max="13" width="6.140625" style="3" bestFit="1" customWidth="1"/>
    <col min="14" max="14" width="5" style="3" bestFit="1" customWidth="1"/>
    <col min="15" max="15" width="14.140625" style="3" bestFit="1" customWidth="1"/>
    <col min="16" max="26" width="8.7109375" style="3" customWidth="1"/>
    <col min="27" max="16384" width="14.140625" style="3"/>
  </cols>
  <sheetData>
    <row r="1" spans="1:26" ht="26.25">
      <c r="A1" s="134" t="s">
        <v>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136" t="s">
        <v>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thickBot="1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thickBot="1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>
      <c r="A7" s="12" t="s">
        <v>43</v>
      </c>
      <c r="B7" s="13" t="s">
        <v>36</v>
      </c>
      <c r="C7" s="13">
        <v>6</v>
      </c>
      <c r="D7" s="13">
        <v>8</v>
      </c>
      <c r="E7" s="13">
        <v>8</v>
      </c>
      <c r="F7" s="13">
        <v>6</v>
      </c>
      <c r="G7" s="13">
        <v>7</v>
      </c>
      <c r="H7" s="13">
        <v>5</v>
      </c>
      <c r="I7" s="13">
        <v>5</v>
      </c>
      <c r="J7" s="13">
        <v>7</v>
      </c>
      <c r="K7" s="13">
        <v>8</v>
      </c>
      <c r="L7" s="14">
        <f t="shared" ref="L7:L20" si="0">IF(SUM(C7:K7)&gt;0, SUM(C7:K7),"")</f>
        <v>60</v>
      </c>
      <c r="M7" s="13">
        <v>21</v>
      </c>
      <c r="N7" s="13">
        <f>IF(L7&lt;&gt;"",L7- M7, "")</f>
        <v>39</v>
      </c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thickBot="1">
      <c r="A8" s="16"/>
      <c r="B8" s="17" t="s">
        <v>38</v>
      </c>
      <c r="C8" s="17">
        <f>IF(C7&gt;0, VLOOKUP(C7-C$5-(INT($M7/9)+(MOD($M7,9)&gt;=C$6)), '[2]Point System'!$A$4:$B$15, 2),"")</f>
        <v>2</v>
      </c>
      <c r="D8" s="17">
        <f>IF(D7&gt;0, VLOOKUP(D7-D$5-(INT($M7/9)+(MOD($M7,9)&gt;=D$6)), '[2]Point System'!$A$4:$B$15, 2),"")</f>
        <v>2</v>
      </c>
      <c r="E8" s="17">
        <f>IF(E7&gt;0, VLOOKUP(E7-E$5-(INT($M7/9)+(MOD($M7,9)&gt;=E$6)), '[2]Point System'!$A$4:$B$15, 2),"")</f>
        <v>1</v>
      </c>
      <c r="F8" s="17">
        <f>IF(F7&gt;0, VLOOKUP(F7-F$5-(INT($M7/9)+(MOD($M7,9)&gt;=F$6)), '[2]Point System'!$A$4:$B$15, 2),"")</f>
        <v>1</v>
      </c>
      <c r="G8" s="17">
        <f>IF(G7&gt;0, VLOOKUP(G7-G$5-(INT($M7/9)+(MOD($M7,9)&gt;=G$6)), '[2]Point System'!$A$4:$B$15, 2),"")</f>
        <v>1</v>
      </c>
      <c r="H8" s="17">
        <f>IF(H7&gt;0, VLOOKUP(H7-H$5-(INT($M7/9)+(MOD($M7,9)&gt;=H$6)), '[2]Point System'!$A$4:$B$15, 2),"")</f>
        <v>3</v>
      </c>
      <c r="I8" s="17">
        <f>IF(I7&gt;0, VLOOKUP(I7-I$5-(INT($M7/9)+(MOD($M7,9)&gt;=I$6)), '[2]Point System'!$A$4:$B$15, 2),"")</f>
        <v>2</v>
      </c>
      <c r="J8" s="17">
        <f>IF(J7&gt;0, VLOOKUP(J7-J$5-(INT($M7/9)+(MOD($M7,9)&gt;=J$6)), '[2]Point System'!$A$4:$B$15, 2),"")</f>
        <v>1</v>
      </c>
      <c r="K8" s="17">
        <f>IF(K7&gt;0, VLOOKUP(K7-K$5-(INT($M7/9)+(MOD($M7,9)&gt;=K$6)), '[2]Point System'!$A$4:$B$15, 2),"")</f>
        <v>2</v>
      </c>
      <c r="L8" s="18">
        <f t="shared" si="0"/>
        <v>15</v>
      </c>
      <c r="M8" s="17"/>
      <c r="N8" s="17"/>
      <c r="O8" s="19">
        <f>IF(L8&lt;&gt;"", L8, "")</f>
        <v>15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>
      <c r="A9" s="12" t="s">
        <v>25</v>
      </c>
      <c r="B9" s="13"/>
      <c r="C9" s="13">
        <v>7</v>
      </c>
      <c r="D9" s="13">
        <v>8</v>
      </c>
      <c r="E9" s="13">
        <v>7</v>
      </c>
      <c r="F9" s="13">
        <v>4</v>
      </c>
      <c r="G9" s="13">
        <v>6</v>
      </c>
      <c r="H9" s="13">
        <v>7</v>
      </c>
      <c r="I9" s="13">
        <v>5</v>
      </c>
      <c r="J9" s="13">
        <v>4</v>
      </c>
      <c r="K9" s="13">
        <v>8</v>
      </c>
      <c r="L9" s="14">
        <f t="shared" si="0"/>
        <v>56</v>
      </c>
      <c r="M9" s="13">
        <v>17</v>
      </c>
      <c r="N9" s="13">
        <f>IF(L9&lt;&gt;"",L9- M9, "")</f>
        <v>39</v>
      </c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thickBot="1">
      <c r="A10" s="16"/>
      <c r="B10" s="17"/>
      <c r="C10" s="17">
        <f>IF(C9&gt;0, VLOOKUP(C9-C$5-(INT($M9/9)+(MOD($M9,9)&gt;=C$6)), '[2]Point System'!$A$4:$B$15, 2),"")</f>
        <v>1</v>
      </c>
      <c r="D10" s="17">
        <f>IF(D9&gt;0, VLOOKUP(D9-D$5-(INT($M9/9)+(MOD($M9,9)&gt;=D$6)), '[2]Point System'!$A$4:$B$15, 2),"")</f>
        <v>1</v>
      </c>
      <c r="E10" s="17">
        <f>IF(E9&gt;0, VLOOKUP(E9-E$5-(INT($M9/9)+(MOD($M9,9)&gt;=E$6)), '[2]Point System'!$A$4:$B$15, 2),"")</f>
        <v>1</v>
      </c>
      <c r="F10" s="17">
        <f>IF(F9&gt;0, VLOOKUP(F9-F$5-(INT($M9/9)+(MOD($M9,9)&gt;=F$6)), '[2]Point System'!$A$4:$B$15, 2),"")</f>
        <v>2</v>
      </c>
      <c r="G10" s="17">
        <f>IF(G9&gt;0, VLOOKUP(G9-G$5-(INT($M9/9)+(MOD($M9,9)&gt;=G$6)), '[2]Point System'!$A$4:$B$15, 2),"")</f>
        <v>2</v>
      </c>
      <c r="H10" s="17">
        <f>IF(H9&gt;0, VLOOKUP(H9-H$5-(INT($M9/9)+(MOD($M9,9)&gt;=H$6)), '[2]Point System'!$A$4:$B$15, 2),"")</f>
        <v>1</v>
      </c>
      <c r="I10" s="17">
        <f>IF(I9&gt;0, VLOOKUP(I9-I$5-(INT($M9/9)+(MOD($M9,9)&gt;=I$6)), '[2]Point System'!$A$4:$B$15, 2),"")</f>
        <v>2</v>
      </c>
      <c r="J10" s="17">
        <f>IF(J9&gt;0, VLOOKUP(J9-J$5-(INT($M9/9)+(MOD($M9,9)&gt;=J$6)), '[2]Point System'!$A$4:$B$15, 2),"")</f>
        <v>4</v>
      </c>
      <c r="K10" s="17">
        <f>IF(K9&gt;0, VLOOKUP(K9-K$5-(INT($M9/9)+(MOD($M9,9)&gt;=K$6)), '[2]Point System'!$A$4:$B$15, 2),"")</f>
        <v>1</v>
      </c>
      <c r="L10" s="18">
        <f t="shared" si="0"/>
        <v>15</v>
      </c>
      <c r="M10" s="17"/>
      <c r="N10" s="17"/>
      <c r="O10" s="19">
        <f>IF(L10&lt;&gt;"", L10, "")</f>
        <v>15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>
      <c r="A11" s="12" t="s">
        <v>85</v>
      </c>
      <c r="B11" s="13"/>
      <c r="C11" s="13">
        <v>6</v>
      </c>
      <c r="D11" s="13">
        <v>6</v>
      </c>
      <c r="E11" s="13">
        <v>5</v>
      </c>
      <c r="F11" s="13">
        <v>4</v>
      </c>
      <c r="G11" s="13">
        <v>6</v>
      </c>
      <c r="H11" s="13">
        <v>5</v>
      </c>
      <c r="I11" s="13">
        <v>5</v>
      </c>
      <c r="J11" s="13">
        <v>5</v>
      </c>
      <c r="K11" s="13">
        <v>8</v>
      </c>
      <c r="L11" s="14">
        <f t="shared" si="0"/>
        <v>50</v>
      </c>
      <c r="M11" s="13" t="s">
        <v>10</v>
      </c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thickBo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 t="str">
        <f t="shared" si="0"/>
        <v/>
      </c>
      <c r="M12" s="17"/>
      <c r="N12" s="17"/>
      <c r="O12" s="19" t="str">
        <f>IF(L12&lt;&gt;"", L12, "")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>
      <c r="A13" s="12" t="s">
        <v>28</v>
      </c>
      <c r="B13" s="13"/>
      <c r="C13" s="13">
        <v>8</v>
      </c>
      <c r="D13" s="13">
        <v>6</v>
      </c>
      <c r="E13" s="13">
        <v>6</v>
      </c>
      <c r="F13" s="13">
        <v>4</v>
      </c>
      <c r="G13" s="13">
        <v>6</v>
      </c>
      <c r="H13" s="13">
        <v>6</v>
      </c>
      <c r="I13" s="13">
        <v>4</v>
      </c>
      <c r="J13" s="13">
        <v>6</v>
      </c>
      <c r="K13" s="13">
        <v>8</v>
      </c>
      <c r="L13" s="14">
        <f t="shared" si="0"/>
        <v>54</v>
      </c>
      <c r="M13" s="13">
        <v>15</v>
      </c>
      <c r="N13" s="13">
        <f>IF(L13&lt;&gt;"",L13- M13, "")</f>
        <v>39</v>
      </c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thickBot="1">
      <c r="A14" s="16"/>
      <c r="B14" s="17"/>
      <c r="C14" s="17">
        <f>IF(C13&gt;0, VLOOKUP(C13-C$5-(INT($M13/9)+(MOD($M13,9)&gt;=C$6)), '[2]Point System'!$A$4:$B$15, 2),"")</f>
        <v>0</v>
      </c>
      <c r="D14" s="17">
        <f>IF(D13&gt;0, VLOOKUP(D13-D$5-(INT($M13/9)+(MOD($M13,9)&gt;=D$6)), '[2]Point System'!$A$4:$B$15, 2),"")</f>
        <v>3</v>
      </c>
      <c r="E14" s="17">
        <f>IF(E13&gt;0, VLOOKUP(E13-E$5-(INT($M13/9)+(MOD($M13,9)&gt;=E$6)), '[2]Point System'!$A$4:$B$15, 2),"")</f>
        <v>2</v>
      </c>
      <c r="F14" s="17">
        <f>IF(F13&gt;0, VLOOKUP(F13-F$5-(INT($M13/9)+(MOD($M13,9)&gt;=F$6)), '[2]Point System'!$A$4:$B$15, 2),"")</f>
        <v>2</v>
      </c>
      <c r="G14" s="17">
        <f>IF(G13&gt;0, VLOOKUP(G13-G$5-(INT($M13/9)+(MOD($M13,9)&gt;=G$6)), '[2]Point System'!$A$4:$B$15, 2),"")</f>
        <v>2</v>
      </c>
      <c r="H14" s="17">
        <f>IF(H13&gt;0, VLOOKUP(H13-H$5-(INT($M13/9)+(MOD($M13,9)&gt;=H$6)), '[2]Point System'!$A$4:$B$15, 2),"")</f>
        <v>1</v>
      </c>
      <c r="I14" s="17">
        <f>IF(I13&gt;0, VLOOKUP(I13-I$5-(INT($M13/9)+(MOD($M13,9)&gt;=I$6)), '[2]Point System'!$A$4:$B$15, 2),"")</f>
        <v>2</v>
      </c>
      <c r="J14" s="17">
        <f>IF(J13&gt;0, VLOOKUP(J13-J$5-(INT($M13/9)+(MOD($M13,9)&gt;=J$6)), '[2]Point System'!$A$4:$B$15, 2),"")</f>
        <v>2</v>
      </c>
      <c r="K14" s="17">
        <f>IF(K13&gt;0, VLOOKUP(K13-K$5-(INT($M13/9)+(MOD($M13,9)&gt;=K$6)), '[2]Point System'!$A$4:$B$15, 2),"")</f>
        <v>1</v>
      </c>
      <c r="L14" s="18">
        <f t="shared" si="0"/>
        <v>15</v>
      </c>
      <c r="M14" s="17"/>
      <c r="N14" s="17"/>
      <c r="O14" s="19">
        <f>IF(L14&lt;&gt;"", L14, "")</f>
        <v>15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>
      <c r="A15" s="12" t="s">
        <v>24</v>
      </c>
      <c r="B15" s="13"/>
      <c r="C15" s="13">
        <v>4</v>
      </c>
      <c r="D15" s="13">
        <v>6</v>
      </c>
      <c r="E15" s="13">
        <v>5</v>
      </c>
      <c r="F15" s="13">
        <v>3</v>
      </c>
      <c r="G15" s="13">
        <v>5</v>
      </c>
      <c r="H15" s="13">
        <v>7</v>
      </c>
      <c r="I15" s="13">
        <v>3</v>
      </c>
      <c r="J15" s="13">
        <v>6</v>
      </c>
      <c r="K15" s="13">
        <v>4</v>
      </c>
      <c r="L15" s="14">
        <f t="shared" si="0"/>
        <v>43</v>
      </c>
      <c r="M15" s="13">
        <v>8</v>
      </c>
      <c r="N15" s="13">
        <f>IF(L15&lt;&gt;"",L15- M15, "")</f>
        <v>35</v>
      </c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thickBot="1">
      <c r="A16" s="16"/>
      <c r="B16" s="17"/>
      <c r="C16" s="17">
        <f>IF(C15&gt;0, VLOOKUP(C15-C$5-(INT($M15/9)+(MOD($M15,9)&gt;=C$6)), '[2]Point System'!$A$4:$B$15, 2),"")</f>
        <v>3</v>
      </c>
      <c r="D16" s="17">
        <f>IF(D15&gt;0, VLOOKUP(D15-D$5-(INT($M15/9)+(MOD($M15,9)&gt;=D$6)), '[2]Point System'!$A$4:$B$15, 2),"")</f>
        <v>2</v>
      </c>
      <c r="E16" s="17">
        <f>IF(E15&gt;0, VLOOKUP(E15-E$5-(INT($M15/9)+(MOD($M15,9)&gt;=E$6)), '[2]Point System'!$A$4:$B$15, 2),"")</f>
        <v>2</v>
      </c>
      <c r="F16" s="17">
        <f>IF(F15&gt;0, VLOOKUP(F15-F$5-(INT($M15/9)+(MOD($M15,9)&gt;=F$6)), '[2]Point System'!$A$4:$B$15, 2),"")</f>
        <v>2</v>
      </c>
      <c r="G16" s="17">
        <f>IF(G15&gt;0, VLOOKUP(G15-G$5-(INT($M15/9)+(MOD($M15,9)&gt;=G$6)), '[2]Point System'!$A$4:$B$15, 2),"")</f>
        <v>2</v>
      </c>
      <c r="H16" s="17">
        <f>IF(H15&gt;0, VLOOKUP(H15-H$5-(INT($M15/9)+(MOD($M15,9)&gt;=H$6)), '[2]Point System'!$A$4:$B$15, 2),"")</f>
        <v>0</v>
      </c>
      <c r="I16" s="17">
        <f>IF(I15&gt;0, VLOOKUP(I15-I$5-(INT($M15/9)+(MOD($M15,9)&gt;=I$6)), '[2]Point System'!$A$4:$B$15, 2),"")</f>
        <v>3</v>
      </c>
      <c r="J16" s="17">
        <f>IF(J15&gt;0, VLOOKUP(J15-J$5-(INT($M15/9)+(MOD($M15,9)&gt;=J$6)), '[2]Point System'!$A$4:$B$15, 2),"")</f>
        <v>1</v>
      </c>
      <c r="K16" s="17">
        <f>IF(K15&gt;0, VLOOKUP(K15-K$5-(INT($M15/9)+(MOD($M15,9)&gt;=K$6)), '[2]Point System'!$A$4:$B$15, 2),"")</f>
        <v>4</v>
      </c>
      <c r="L16" s="18">
        <f t="shared" si="0"/>
        <v>19</v>
      </c>
      <c r="M16" s="17"/>
      <c r="N16" s="17"/>
      <c r="O16" s="19">
        <f>IF(L16&lt;&gt;"", L16, "")</f>
        <v>19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>
      <c r="A17" s="12" t="s">
        <v>76</v>
      </c>
      <c r="B17" s="13"/>
      <c r="C17" s="13">
        <v>5</v>
      </c>
      <c r="D17" s="13">
        <v>6</v>
      </c>
      <c r="E17" s="13">
        <v>6</v>
      </c>
      <c r="F17" s="13">
        <v>5</v>
      </c>
      <c r="G17" s="13">
        <v>5</v>
      </c>
      <c r="H17" s="13">
        <v>5</v>
      </c>
      <c r="I17" s="13">
        <v>5</v>
      </c>
      <c r="J17" s="13">
        <v>4</v>
      </c>
      <c r="K17" s="13">
        <v>5</v>
      </c>
      <c r="L17" s="14">
        <f t="shared" si="0"/>
        <v>46</v>
      </c>
      <c r="M17" s="13">
        <v>10</v>
      </c>
      <c r="N17" s="13"/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thickBot="1">
      <c r="A18" s="16"/>
      <c r="B18" s="17"/>
      <c r="C18" s="17">
        <f>IF(C17&gt;0, VLOOKUP(C17-C$5-(INT($M17/9)+(MOD($M17,9)&gt;=C$6)), '[2]Point System'!$A$4:$B$15, 2),"")</f>
        <v>2</v>
      </c>
      <c r="D18" s="17">
        <f>IF(D17&gt;0, VLOOKUP(D17-D$5-(INT($M17/9)+(MOD($M17,9)&gt;=D$6)), '[2]Point System'!$A$4:$B$15, 2),"")</f>
        <v>3</v>
      </c>
      <c r="E18" s="17">
        <f>IF(E17&gt;0, VLOOKUP(E17-E$5-(INT($M17/9)+(MOD($M17,9)&gt;=E$6)), '[2]Point System'!$A$4:$B$15, 2),"")</f>
        <v>1</v>
      </c>
      <c r="F18" s="17">
        <f>IF(F17&gt;0, VLOOKUP(F17-F$5-(INT($M17/9)+(MOD($M17,9)&gt;=F$6)), '[2]Point System'!$A$4:$B$15, 2),"")</f>
        <v>1</v>
      </c>
      <c r="G18" s="17">
        <f>IF(G17&gt;0, VLOOKUP(G17-G$5-(INT($M17/9)+(MOD($M17,9)&gt;=G$6)), '[2]Point System'!$A$4:$B$15, 2),"")</f>
        <v>2</v>
      </c>
      <c r="H18" s="17">
        <f>IF(H17&gt;0, VLOOKUP(H17-H$5-(INT($M17/9)+(MOD($M17,9)&gt;=H$6)), '[2]Point System'!$A$4:$B$15, 2),"")</f>
        <v>2</v>
      </c>
      <c r="I18" s="17">
        <f>IF(I17&gt;0, VLOOKUP(I17-I$5-(INT($M17/9)+(MOD($M17,9)&gt;=I$6)), '[2]Point System'!$A$4:$B$15, 2),"")</f>
        <v>1</v>
      </c>
      <c r="J18" s="17">
        <f>IF(J17&gt;0, VLOOKUP(J17-J$5-(INT($M17/9)+(MOD($M17,9)&gt;=J$6)), '[2]Point System'!$A$4:$B$15, 2),"")</f>
        <v>3</v>
      </c>
      <c r="K18" s="17">
        <f>IF(K17&gt;0, VLOOKUP(K17-K$5-(INT($M17/9)+(MOD($M17,9)&gt;=K$6)), '[2]Point System'!$A$4:$B$15, 2),"")</f>
        <v>3</v>
      </c>
      <c r="L18" s="18">
        <f t="shared" si="0"/>
        <v>18</v>
      </c>
      <c r="M18" s="17"/>
      <c r="N18" s="17"/>
      <c r="O18" s="19">
        <f>IF(L18&lt;&gt;"", L18, "")</f>
        <v>18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>
      <c r="A19" s="12" t="s">
        <v>26</v>
      </c>
      <c r="B19" s="13"/>
      <c r="C19" s="13">
        <v>5</v>
      </c>
      <c r="D19" s="13">
        <v>7</v>
      </c>
      <c r="E19" s="13">
        <v>5</v>
      </c>
      <c r="F19" s="13">
        <v>4</v>
      </c>
      <c r="G19" s="13">
        <v>7</v>
      </c>
      <c r="H19" s="13">
        <v>6</v>
      </c>
      <c r="I19" s="13">
        <v>4</v>
      </c>
      <c r="J19" s="13">
        <v>5</v>
      </c>
      <c r="K19" s="13">
        <v>8</v>
      </c>
      <c r="L19" s="14">
        <f t="shared" si="0"/>
        <v>51</v>
      </c>
      <c r="M19" s="13">
        <v>13</v>
      </c>
      <c r="N19" s="13">
        <f>IF(L19&lt;&gt;"",L19- M19, "")</f>
        <v>38</v>
      </c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thickBot="1">
      <c r="A20" s="16"/>
      <c r="B20" s="17"/>
      <c r="C20" s="17">
        <f>IF(C19&gt;0, VLOOKUP(C19-C$5-(INT($M19/9)+(MOD($M19,9)&gt;=C$6)), '[2]Point System'!$A$4:$B$15, 2),"")</f>
        <v>3</v>
      </c>
      <c r="D20" s="17">
        <f>IF(D19&gt;0, VLOOKUP(D19-D$5-(INT($M19/9)+(MOD($M19,9)&gt;=D$6)), '[2]Point System'!$A$4:$B$15, 2),"")</f>
        <v>2</v>
      </c>
      <c r="E20" s="17">
        <f>IF(E19&gt;0, VLOOKUP(E19-E$5-(INT($M19/9)+(MOD($M19,9)&gt;=E$6)), '[2]Point System'!$A$4:$B$15, 2),"")</f>
        <v>3</v>
      </c>
      <c r="F20" s="17">
        <f>IF(F19&gt;0, VLOOKUP(F19-F$5-(INT($M19/9)+(MOD($M19,9)&gt;=F$6)), '[2]Point System'!$A$4:$B$15, 2),"")</f>
        <v>2</v>
      </c>
      <c r="G20" s="17">
        <f>IF(G19&gt;0, VLOOKUP(G19-G$5-(INT($M19/9)+(MOD($M19,9)&gt;=G$6)), '[2]Point System'!$A$4:$B$15, 2),"")</f>
        <v>0</v>
      </c>
      <c r="H20" s="17">
        <f>IF(H19&gt;0, VLOOKUP(H19-H$5-(INT($M19/9)+(MOD($M19,9)&gt;=H$6)), '[2]Point System'!$A$4:$B$15, 2),"")</f>
        <v>1</v>
      </c>
      <c r="I20" s="17">
        <f>IF(I19&gt;0, VLOOKUP(I19-I$5-(INT($M19/9)+(MOD($M19,9)&gt;=I$6)), '[2]Point System'!$A$4:$B$15, 2),"")</f>
        <v>2</v>
      </c>
      <c r="J20" s="17">
        <f>IF(J19&gt;0, VLOOKUP(J19-J$5-(INT($M19/9)+(MOD($M19,9)&gt;=J$6)), '[2]Point System'!$A$4:$B$15, 2),"")</f>
        <v>2</v>
      </c>
      <c r="K20" s="17">
        <f>IF(K19&gt;0, VLOOKUP(K19-K$5-(INT($M19/9)+(MOD($M19,9)&gt;=K$6)), '[2]Point System'!$A$4:$B$15, 2),"")</f>
        <v>1</v>
      </c>
      <c r="L20" s="18">
        <f t="shared" si="0"/>
        <v>16</v>
      </c>
      <c r="M20" s="17"/>
      <c r="N20" s="17"/>
      <c r="O20" s="19">
        <f>IF(L20&lt;&gt;"", L20, "")</f>
        <v>16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9" activePane="bottomLeft" state="frozen"/>
      <selection activeCell="G22" sqref="G22"/>
      <selection pane="bottomLeft" activeCell="O17" sqref="O17"/>
    </sheetView>
  </sheetViews>
  <sheetFormatPr defaultColWidth="14.140625" defaultRowHeight="14.25"/>
  <cols>
    <col min="1" max="1" width="14.7109375" style="3" customWidth="1"/>
    <col min="2" max="2" width="9.140625" style="3" bestFit="1" customWidth="1"/>
    <col min="3" max="11" width="5" style="3" customWidth="1"/>
    <col min="12" max="12" width="5.140625" style="3" bestFit="1" customWidth="1"/>
    <col min="13" max="13" width="6.140625" style="3" bestFit="1" customWidth="1"/>
    <col min="14" max="14" width="5" style="3" bestFit="1" customWidth="1"/>
    <col min="15" max="15" width="14.140625" style="3" bestFit="1" customWidth="1"/>
    <col min="16" max="26" width="8.7109375" style="3" customWidth="1"/>
    <col min="27" max="16384" width="14.140625" style="3"/>
  </cols>
  <sheetData>
    <row r="1" spans="1:26" ht="26.25">
      <c r="A1" s="134" t="s">
        <v>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136" t="s">
        <v>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thickBot="1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thickBot="1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>
      <c r="A7" s="12" t="s">
        <v>26</v>
      </c>
      <c r="B7" s="13" t="s">
        <v>36</v>
      </c>
      <c r="C7" s="13">
        <v>5</v>
      </c>
      <c r="D7" s="13">
        <v>7</v>
      </c>
      <c r="E7" s="13">
        <v>6</v>
      </c>
      <c r="F7" s="13">
        <v>4</v>
      </c>
      <c r="G7" s="13">
        <v>5</v>
      </c>
      <c r="H7" s="13">
        <v>5</v>
      </c>
      <c r="I7" s="13">
        <v>5</v>
      </c>
      <c r="J7" s="13">
        <v>5</v>
      </c>
      <c r="K7" s="13">
        <v>7</v>
      </c>
      <c r="L7" s="14">
        <f t="shared" ref="L7:L20" si="0">IF(SUM(C7:K7)&gt;0, SUM(C7:K7),"")</f>
        <v>49</v>
      </c>
      <c r="M7" s="13">
        <v>13</v>
      </c>
      <c r="N7" s="13">
        <f>IF(L7&lt;&gt;"",L7- M7, "")</f>
        <v>36</v>
      </c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thickBot="1">
      <c r="A8" s="16"/>
      <c r="B8" s="17" t="s">
        <v>38</v>
      </c>
      <c r="C8" s="17">
        <f>IF(C7&gt;0, VLOOKUP(C7-C$5-(INT($M7/9)+(MOD($M7,9)&gt;=C$6)), '[2]Point System'!$A$4:$B$15, 2),"")</f>
        <v>3</v>
      </c>
      <c r="D8" s="17">
        <f>IF(D7&gt;0, VLOOKUP(D7-D$5-(INT($M7/9)+(MOD($M7,9)&gt;=D$6)), '[2]Point System'!$A$4:$B$15, 2),"")</f>
        <v>2</v>
      </c>
      <c r="E8" s="17">
        <f>IF(E7&gt;0, VLOOKUP(E7-E$5-(INT($M7/9)+(MOD($M7,9)&gt;=E$6)), '[2]Point System'!$A$4:$B$15, 2),"")</f>
        <v>2</v>
      </c>
      <c r="F8" s="17">
        <f>IF(F7&gt;0, VLOOKUP(F7-F$5-(INT($M7/9)+(MOD($M7,9)&gt;=F$6)), '[2]Point System'!$A$4:$B$15, 2),"")</f>
        <v>2</v>
      </c>
      <c r="G8" s="17">
        <f>IF(G7&gt;0, VLOOKUP(G7-G$5-(INT($M7/9)+(MOD($M7,9)&gt;=G$6)), '[2]Point System'!$A$4:$B$15, 2),"")</f>
        <v>2</v>
      </c>
      <c r="H8" s="17">
        <f>IF(H7&gt;0, VLOOKUP(H7-H$5-(INT($M7/9)+(MOD($M7,9)&gt;=H$6)), '[2]Point System'!$A$4:$B$15, 2),"")</f>
        <v>2</v>
      </c>
      <c r="I8" s="17">
        <f>IF(I7&gt;0, VLOOKUP(I7-I$5-(INT($M7/9)+(MOD($M7,9)&gt;=I$6)), '[2]Point System'!$A$4:$B$15, 2),"")</f>
        <v>1</v>
      </c>
      <c r="J8" s="17">
        <f>IF(J7&gt;0, VLOOKUP(J7-J$5-(INT($M7/9)+(MOD($M7,9)&gt;=J$6)), '[2]Point System'!$A$4:$B$15, 2),"")</f>
        <v>2</v>
      </c>
      <c r="K8" s="17">
        <f>IF(K7&gt;0, VLOOKUP(K7-K$5-(INT($M7/9)+(MOD($M7,9)&gt;=K$6)), '[2]Point System'!$A$4:$B$15, 2),"")</f>
        <v>2</v>
      </c>
      <c r="L8" s="18">
        <f t="shared" si="0"/>
        <v>18</v>
      </c>
      <c r="M8" s="17"/>
      <c r="N8" s="17"/>
      <c r="O8" s="19">
        <f>IF(L8&lt;&gt;"", L8, "")</f>
        <v>18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>
      <c r="A9" s="12" t="s">
        <v>27</v>
      </c>
      <c r="B9" s="13"/>
      <c r="C9" s="13">
        <v>7</v>
      </c>
      <c r="D9" s="13">
        <v>7</v>
      </c>
      <c r="E9" s="13">
        <v>8</v>
      </c>
      <c r="F9" s="13">
        <v>6</v>
      </c>
      <c r="G9" s="13">
        <v>6</v>
      </c>
      <c r="H9" s="13">
        <v>6</v>
      </c>
      <c r="I9" s="13">
        <v>6</v>
      </c>
      <c r="J9" s="13">
        <v>6</v>
      </c>
      <c r="K9" s="13">
        <v>5</v>
      </c>
      <c r="L9" s="14">
        <f t="shared" si="0"/>
        <v>57</v>
      </c>
      <c r="M9" s="13">
        <v>22</v>
      </c>
      <c r="N9" s="13">
        <f>IF(L9&lt;&gt;"",L9- M9, "")</f>
        <v>35</v>
      </c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thickBot="1">
      <c r="A10" s="16"/>
      <c r="B10" s="17"/>
      <c r="C10" s="17">
        <f>IF(C9&gt;0, VLOOKUP(C9-C$5-(INT($M9/9)+(MOD($M9,9)&gt;=C$6)), '[2]Point System'!$A$4:$B$15, 2),"")</f>
        <v>2</v>
      </c>
      <c r="D10" s="17">
        <f>IF(D9&gt;0, VLOOKUP(D9-D$5-(INT($M9/9)+(MOD($M9,9)&gt;=D$6)), '[2]Point System'!$A$4:$B$15, 2),"")</f>
        <v>3</v>
      </c>
      <c r="E10" s="17">
        <f>IF(E9&gt;0, VLOOKUP(E9-E$5-(INT($M9/9)+(MOD($M9,9)&gt;=E$6)), '[2]Point System'!$A$4:$B$15, 2),"")</f>
        <v>1</v>
      </c>
      <c r="F10" s="17">
        <f>IF(F9&gt;0, VLOOKUP(F9-F$5-(INT($M9/9)+(MOD($M9,9)&gt;=F$6)), '[2]Point System'!$A$4:$B$15, 2),"")</f>
        <v>1</v>
      </c>
      <c r="G10" s="17">
        <f>IF(G9&gt;0, VLOOKUP(G9-G$5-(INT($M9/9)+(MOD($M9,9)&gt;=G$6)), '[2]Point System'!$A$4:$B$15, 2),"")</f>
        <v>2</v>
      </c>
      <c r="H10" s="17">
        <f>IF(H9&gt;0, VLOOKUP(H9-H$5-(INT($M9/9)+(MOD($M9,9)&gt;=H$6)), '[2]Point System'!$A$4:$B$15, 2),"")</f>
        <v>2</v>
      </c>
      <c r="I10" s="17">
        <f>IF(I9&gt;0, VLOOKUP(I9-I$5-(INT($M9/9)+(MOD($M9,9)&gt;=I$6)), '[2]Point System'!$A$4:$B$15, 2),"")</f>
        <v>1</v>
      </c>
      <c r="J10" s="17">
        <f>IF(J9&gt;0, VLOOKUP(J9-J$5-(INT($M9/9)+(MOD($M9,9)&gt;=J$6)), '[2]Point System'!$A$4:$B$15, 2),"")</f>
        <v>2</v>
      </c>
      <c r="K10" s="17">
        <f>IF(K9&gt;0, VLOOKUP(K9-K$5-(INT($M9/9)+(MOD($M9,9)&gt;=K$6)), '[2]Point System'!$A$4:$B$15, 2),"")</f>
        <v>5</v>
      </c>
      <c r="L10" s="18">
        <f t="shared" si="0"/>
        <v>19</v>
      </c>
      <c r="M10" s="17"/>
      <c r="N10" s="17"/>
      <c r="O10" s="19">
        <f>IF(L10&lt;&gt;"", L10, "")</f>
        <v>19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>
      <c r="A11" s="12" t="s">
        <v>82</v>
      </c>
      <c r="B11" s="13"/>
      <c r="C11" s="13">
        <v>6</v>
      </c>
      <c r="D11" s="13">
        <v>5</v>
      </c>
      <c r="E11" s="13">
        <v>4</v>
      </c>
      <c r="F11" s="13">
        <v>3</v>
      </c>
      <c r="G11" s="13">
        <v>7</v>
      </c>
      <c r="H11" s="13">
        <v>6</v>
      </c>
      <c r="I11" s="13">
        <v>4</v>
      </c>
      <c r="J11" s="13">
        <v>6</v>
      </c>
      <c r="K11" s="13">
        <v>5</v>
      </c>
      <c r="L11" s="14">
        <f t="shared" si="0"/>
        <v>46</v>
      </c>
      <c r="M11" s="13">
        <v>15</v>
      </c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thickBot="1">
      <c r="A12" s="16"/>
      <c r="B12" s="17"/>
      <c r="C12" s="17">
        <f>IF(C11&gt;0, VLOOKUP(C11-C$5-(INT($M11/9)+(MOD($M11,9)&gt;=C$6)), '[2]Point System'!$A$4:$B$15, 2),"")</f>
        <v>2</v>
      </c>
      <c r="D12" s="17">
        <f>IF(D11&gt;0, VLOOKUP(D11-D$5-(INT($M11/9)+(MOD($M11,9)&gt;=D$6)), '[2]Point System'!$A$4:$B$15, 2),"")</f>
        <v>4</v>
      </c>
      <c r="E12" s="17">
        <f>IF(E11&gt;0, VLOOKUP(E11-E$5-(INT($M11/9)+(MOD($M11,9)&gt;=E$6)), '[2]Point System'!$A$4:$B$15, 2),"")</f>
        <v>4</v>
      </c>
      <c r="F12" s="17">
        <f>IF(F11&gt;0, VLOOKUP(F11-F$5-(INT($M11/9)+(MOD($M11,9)&gt;=F$6)), '[2]Point System'!$A$4:$B$15, 2),"")</f>
        <v>3</v>
      </c>
      <c r="G12" s="17">
        <f>IF(G11&gt;0, VLOOKUP(G11-G$5-(INT($M11/9)+(MOD($M11,9)&gt;=G$6)), '[2]Point System'!$A$4:$B$15, 2),"")</f>
        <v>1</v>
      </c>
      <c r="H12" s="17">
        <f>IF(H11&gt;0, VLOOKUP(H11-H$5-(INT($M11/9)+(MOD($M11,9)&gt;=H$6)), '[2]Point System'!$A$4:$B$15, 2),"")</f>
        <v>1</v>
      </c>
      <c r="I12" s="17">
        <f>IF(I11&gt;0, VLOOKUP(I11-I$5-(INT($M11/9)+(MOD($M11,9)&gt;=I$6)), '[2]Point System'!$A$4:$B$15, 2),"")</f>
        <v>2</v>
      </c>
      <c r="J12" s="17">
        <f>IF(J11&gt;0, VLOOKUP(J11-J$5-(INT($M11/9)+(MOD($M11,9)&gt;=J$6)), '[2]Point System'!$A$4:$B$15, 2),"")</f>
        <v>2</v>
      </c>
      <c r="K12" s="17">
        <f>IF(K11&gt;0, VLOOKUP(K11-K$5-(INT($M11/9)+(MOD($M11,9)&gt;=K$6)), '[2]Point System'!$A$4:$B$15, 2),"")</f>
        <v>4</v>
      </c>
      <c r="L12" s="18">
        <f t="shared" ref="L12" si="1">IF(SUM(C12:K12)&gt;0, SUM(C12:K12),"")</f>
        <v>23</v>
      </c>
      <c r="M12" s="17"/>
      <c r="N12" s="17"/>
      <c r="O12" s="19">
        <f>IF(L12&lt;&gt;"", L12, "")</f>
        <v>23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>
      <c r="A13" s="12" t="s">
        <v>43</v>
      </c>
      <c r="B13" s="13"/>
      <c r="C13" s="13">
        <v>5</v>
      </c>
      <c r="D13" s="13">
        <v>9</v>
      </c>
      <c r="E13" s="13">
        <v>7</v>
      </c>
      <c r="F13" s="13">
        <v>4</v>
      </c>
      <c r="G13" s="13">
        <v>8</v>
      </c>
      <c r="H13" s="13">
        <v>6</v>
      </c>
      <c r="I13" s="13">
        <v>6</v>
      </c>
      <c r="J13" s="13">
        <v>5</v>
      </c>
      <c r="K13" s="13">
        <v>6</v>
      </c>
      <c r="L13" s="14">
        <f t="shared" si="0"/>
        <v>56</v>
      </c>
      <c r="M13" s="13">
        <v>21</v>
      </c>
      <c r="N13" s="13">
        <f>IF(L13&lt;&gt;"",L13- M13, "")</f>
        <v>35</v>
      </c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thickBot="1">
      <c r="A14" s="16"/>
      <c r="B14" s="17"/>
      <c r="C14" s="17">
        <f>IF(C13&gt;0, VLOOKUP(C13-C$5-(INT($M13/9)+(MOD($M13,9)&gt;=C$6)), '[2]Point System'!$A$4:$B$15, 2),"")</f>
        <v>3</v>
      </c>
      <c r="D14" s="17">
        <f>IF(D13&gt;0, VLOOKUP(D13-D$5-(INT($M13/9)+(MOD($M13,9)&gt;=D$6)), '[2]Point System'!$A$4:$B$15, 2),"")</f>
        <v>1</v>
      </c>
      <c r="E14" s="17">
        <f>IF(E13&gt;0, VLOOKUP(E13-E$5-(INT($M13/9)+(MOD($M13,9)&gt;=E$6)), '[2]Point System'!$A$4:$B$15, 2),"")</f>
        <v>2</v>
      </c>
      <c r="F14" s="17">
        <f>IF(F13&gt;0, VLOOKUP(F13-F$5-(INT($M13/9)+(MOD($M13,9)&gt;=F$6)), '[2]Point System'!$A$4:$B$15, 2),"")</f>
        <v>3</v>
      </c>
      <c r="G14" s="17">
        <f>IF(G13&gt;0, VLOOKUP(G13-G$5-(INT($M13/9)+(MOD($M13,9)&gt;=G$6)), '[2]Point System'!$A$4:$B$15, 2),"")</f>
        <v>0</v>
      </c>
      <c r="H14" s="17">
        <f>IF(H13&gt;0, VLOOKUP(H13-H$5-(INT($M13/9)+(MOD($M13,9)&gt;=H$6)), '[2]Point System'!$A$4:$B$15, 2),"")</f>
        <v>2</v>
      </c>
      <c r="I14" s="17">
        <f>IF(I13&gt;0, VLOOKUP(I13-I$5-(INT($M13/9)+(MOD($M13,9)&gt;=I$6)), '[2]Point System'!$A$4:$B$15, 2),"")</f>
        <v>1</v>
      </c>
      <c r="J14" s="17">
        <f>IF(J13&gt;0, VLOOKUP(J13-J$5-(INT($M13/9)+(MOD($M13,9)&gt;=J$6)), '[2]Point System'!$A$4:$B$15, 2),"")</f>
        <v>3</v>
      </c>
      <c r="K14" s="17">
        <f>IF(K13&gt;0, VLOOKUP(K13-K$5-(INT($M13/9)+(MOD($M13,9)&gt;=K$6)), '[2]Point System'!$A$4:$B$15, 2),"")</f>
        <v>4</v>
      </c>
      <c r="L14" s="18">
        <f t="shared" si="0"/>
        <v>19</v>
      </c>
      <c r="M14" s="17"/>
      <c r="N14" s="17"/>
      <c r="O14" s="19">
        <f>IF(L14&lt;&gt;"", L14, "")</f>
        <v>19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>
      <c r="A15" s="12" t="s">
        <v>77</v>
      </c>
      <c r="B15" s="13"/>
      <c r="C15" s="13">
        <v>6</v>
      </c>
      <c r="D15" s="13">
        <v>5</v>
      </c>
      <c r="E15" s="13">
        <v>6</v>
      </c>
      <c r="F15" s="13">
        <v>5</v>
      </c>
      <c r="G15" s="13">
        <v>7</v>
      </c>
      <c r="H15" s="13">
        <v>6</v>
      </c>
      <c r="I15" s="13">
        <v>3</v>
      </c>
      <c r="J15" s="13">
        <v>6</v>
      </c>
      <c r="K15" s="13">
        <v>7</v>
      </c>
      <c r="L15" s="14">
        <f t="shared" si="0"/>
        <v>51</v>
      </c>
      <c r="M15" s="13" t="s">
        <v>10</v>
      </c>
      <c r="N15" s="13"/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thickBot="1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9" t="str">
        <f>IF(L16&lt;&gt;"", L16, "")</f>
        <v/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>
      <c r="A17" s="12" t="s">
        <v>76</v>
      </c>
      <c r="B17" s="13"/>
      <c r="C17" s="13">
        <v>4</v>
      </c>
      <c r="D17" s="13">
        <v>7</v>
      </c>
      <c r="E17" s="13">
        <v>6</v>
      </c>
      <c r="F17" s="13">
        <v>4</v>
      </c>
      <c r="G17" s="13">
        <v>4</v>
      </c>
      <c r="H17" s="13">
        <v>6</v>
      </c>
      <c r="I17" s="13">
        <v>3</v>
      </c>
      <c r="J17" s="13">
        <v>6</v>
      </c>
      <c r="K17" s="13">
        <v>6</v>
      </c>
      <c r="L17" s="14">
        <f t="shared" si="0"/>
        <v>46</v>
      </c>
      <c r="M17" s="13">
        <v>10</v>
      </c>
      <c r="N17" s="13"/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thickBot="1">
      <c r="A18" s="16"/>
      <c r="B18" s="17"/>
      <c r="C18" s="17">
        <f>IF(C17&gt;0, VLOOKUP(C17-C$5-(INT($M17/9)+(MOD($M17,9)&gt;=C$6)), '[2]Point System'!$A$4:$B$15, 2),"")</f>
        <v>3</v>
      </c>
      <c r="D18" s="17">
        <f>IF(D17&gt;0, VLOOKUP(D17-D$5-(INT($M17/9)+(MOD($M17,9)&gt;=D$6)), '[2]Point System'!$A$4:$B$15, 2),"")</f>
        <v>2</v>
      </c>
      <c r="E18" s="17">
        <f>IF(E17&gt;0, VLOOKUP(E17-E$5-(INT($M17/9)+(MOD($M17,9)&gt;=E$6)), '[2]Point System'!$A$4:$B$15, 2),"")</f>
        <v>1</v>
      </c>
      <c r="F18" s="17">
        <f>IF(F17&gt;0, VLOOKUP(F17-F$5-(INT($M17/9)+(MOD($M17,9)&gt;=F$6)), '[2]Point System'!$A$4:$B$15, 2),"")</f>
        <v>2</v>
      </c>
      <c r="G18" s="17">
        <f>IF(G17&gt;0, VLOOKUP(G17-G$5-(INT($M17/9)+(MOD($M17,9)&gt;=G$6)), '[2]Point System'!$A$4:$B$15, 2),"")</f>
        <v>3</v>
      </c>
      <c r="H18" s="17">
        <f>IF(H17&gt;0, VLOOKUP(H17-H$5-(INT($M17/9)+(MOD($M17,9)&gt;=H$6)), '[2]Point System'!$A$4:$B$15, 2),"")</f>
        <v>1</v>
      </c>
      <c r="I18" s="17">
        <f>IF(I17&gt;0, VLOOKUP(I17-I$5-(INT($M17/9)+(MOD($M17,9)&gt;=I$6)), '[2]Point System'!$A$4:$B$15, 2),"")</f>
        <v>3</v>
      </c>
      <c r="J18" s="17">
        <f>IF(J17&gt;0, VLOOKUP(J17-J$5-(INT($M17/9)+(MOD($M17,9)&gt;=J$6)), '[2]Point System'!$A$4:$B$15, 2),"")</f>
        <v>1</v>
      </c>
      <c r="K18" s="17">
        <f>IF(K17&gt;0, VLOOKUP(K17-K$5-(INT($M17/9)+(MOD($M17,9)&gt;=K$6)), '[2]Point System'!$A$4:$B$15, 2),"")</f>
        <v>2</v>
      </c>
      <c r="L18" s="18">
        <f t="shared" si="0"/>
        <v>18</v>
      </c>
      <c r="M18" s="17"/>
      <c r="N18" s="17"/>
      <c r="O18" s="19">
        <f>IF(L18&lt;&gt;"", L18, "")</f>
        <v>18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>
      <c r="A19" s="12" t="s">
        <v>24</v>
      </c>
      <c r="B19" s="13"/>
      <c r="C19" s="13">
        <v>4</v>
      </c>
      <c r="D19" s="13">
        <v>5</v>
      </c>
      <c r="E19" s="13">
        <v>6</v>
      </c>
      <c r="F19" s="13">
        <v>3</v>
      </c>
      <c r="G19" s="13">
        <v>6</v>
      </c>
      <c r="H19" s="13">
        <v>4</v>
      </c>
      <c r="I19" s="13">
        <v>4</v>
      </c>
      <c r="J19" s="13">
        <v>5</v>
      </c>
      <c r="K19" s="13">
        <v>4</v>
      </c>
      <c r="L19" s="14">
        <f t="shared" si="0"/>
        <v>41</v>
      </c>
      <c r="M19" s="13">
        <v>8</v>
      </c>
      <c r="N19" s="13">
        <f>IF(L19&lt;&gt;"",L19- M19, "")</f>
        <v>33</v>
      </c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thickBot="1">
      <c r="A20" s="16"/>
      <c r="B20" s="17"/>
      <c r="C20" s="17">
        <f>IF(C19&gt;0, VLOOKUP(C19-C$5-(INT($M19/9)+(MOD($M19,9)&gt;=C$6)), '[2]Point System'!$A$4:$B$15, 2),"")</f>
        <v>3</v>
      </c>
      <c r="D20" s="17">
        <f>IF(D19&gt;0, VLOOKUP(D19-D$5-(INT($M19/9)+(MOD($M19,9)&gt;=D$6)), '[2]Point System'!$A$4:$B$15, 2),"")</f>
        <v>3</v>
      </c>
      <c r="E20" s="17">
        <f>IF(E19&gt;0, VLOOKUP(E19-E$5-(INT($M19/9)+(MOD($M19,9)&gt;=E$6)), '[2]Point System'!$A$4:$B$15, 2),"")</f>
        <v>1</v>
      </c>
      <c r="F20" s="17">
        <f>IF(F19&gt;0, VLOOKUP(F19-F$5-(INT($M19/9)+(MOD($M19,9)&gt;=F$6)), '[2]Point System'!$A$4:$B$15, 2),"")</f>
        <v>2</v>
      </c>
      <c r="G20" s="17">
        <f>IF(G19&gt;0, VLOOKUP(G19-G$5-(INT($M19/9)+(MOD($M19,9)&gt;=G$6)), '[2]Point System'!$A$4:$B$15, 2),"")</f>
        <v>1</v>
      </c>
      <c r="H20" s="17">
        <f>IF(H19&gt;0, VLOOKUP(H19-H$5-(INT($M19/9)+(MOD($M19,9)&gt;=H$6)), '[2]Point System'!$A$4:$B$15, 2),"")</f>
        <v>3</v>
      </c>
      <c r="I20" s="17">
        <f>IF(I19&gt;0, VLOOKUP(I19-I$5-(INT($M19/9)+(MOD($M19,9)&gt;=I$6)), '[2]Point System'!$A$4:$B$15, 2),"")</f>
        <v>2</v>
      </c>
      <c r="J20" s="17">
        <f>IF(J19&gt;0, VLOOKUP(J19-J$5-(INT($M19/9)+(MOD($M19,9)&gt;=J$6)), '[2]Point System'!$A$4:$B$15, 2),"")</f>
        <v>2</v>
      </c>
      <c r="K20" s="17">
        <f>IF(K19&gt;0, VLOOKUP(K19-K$5-(INT($M19/9)+(MOD($M19,9)&gt;=K$6)), '[2]Point System'!$A$4:$B$15, 2),"")</f>
        <v>4</v>
      </c>
      <c r="L20" s="18">
        <f t="shared" si="0"/>
        <v>21</v>
      </c>
      <c r="M20" s="17"/>
      <c r="N20" s="17"/>
      <c r="O20" s="19">
        <f>IF(L20&lt;&gt;"", L20, "")</f>
        <v>21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>
      <c r="A21" s="12" t="s">
        <v>23</v>
      </c>
      <c r="B21" s="13"/>
      <c r="C21" s="13">
        <v>5</v>
      </c>
      <c r="D21" s="13">
        <v>5</v>
      </c>
      <c r="E21" s="13">
        <v>7</v>
      </c>
      <c r="F21" s="13">
        <v>3</v>
      </c>
      <c r="G21" s="13">
        <v>5</v>
      </c>
      <c r="H21" s="13">
        <v>6</v>
      </c>
      <c r="I21" s="13">
        <v>3</v>
      </c>
      <c r="J21" s="13">
        <v>4</v>
      </c>
      <c r="K21" s="13">
        <v>4</v>
      </c>
      <c r="L21" s="14">
        <f t="shared" ref="L21:L27" si="2">IF(SUM(C21:K21)&gt;0, SUM(C21:K21),"")</f>
        <v>42</v>
      </c>
      <c r="M21" s="13">
        <v>8</v>
      </c>
      <c r="N21" s="13">
        <f>IF(L21&lt;&gt;"",L21- M21, "")</f>
        <v>34</v>
      </c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thickBot="1">
      <c r="A22" s="16"/>
      <c r="B22" s="17"/>
      <c r="C22" s="17">
        <f>IF(C21&gt;0, VLOOKUP(C21-C$5-(INT($M21/9)+(MOD($M21,9)&gt;=C$6)), '[2]Point System'!$A$4:$B$15, 2),"")</f>
        <v>2</v>
      </c>
      <c r="D22" s="17">
        <f>IF(D21&gt;0, VLOOKUP(D21-D$5-(INT($M21/9)+(MOD($M21,9)&gt;=D$6)), '[2]Point System'!$A$4:$B$15, 2),"")</f>
        <v>3</v>
      </c>
      <c r="E22" s="17">
        <f>IF(E21&gt;0, VLOOKUP(E21-E$5-(INT($M21/9)+(MOD($M21,9)&gt;=E$6)), '[2]Point System'!$A$4:$B$15, 2),"")</f>
        <v>0</v>
      </c>
      <c r="F22" s="17">
        <f>IF(F21&gt;0, VLOOKUP(F21-F$5-(INT($M21/9)+(MOD($M21,9)&gt;=F$6)), '[2]Point System'!$A$4:$B$15, 2),"")</f>
        <v>2</v>
      </c>
      <c r="G22" s="17">
        <f>IF(G21&gt;0, VLOOKUP(G21-G$5-(INT($M21/9)+(MOD($M21,9)&gt;=G$6)), '[2]Point System'!$A$4:$B$15, 2),"")</f>
        <v>2</v>
      </c>
      <c r="H22" s="17">
        <f>IF(H21&gt;0, VLOOKUP(H21-H$5-(INT($M21/9)+(MOD($M21,9)&gt;=H$6)), '[2]Point System'!$A$4:$B$15, 2),"")</f>
        <v>1</v>
      </c>
      <c r="I22" s="17">
        <f>IF(I21&gt;0, VLOOKUP(I21-I$5-(INT($M21/9)+(MOD($M21,9)&gt;=I$6)), '[2]Point System'!$A$4:$B$15, 2),"")</f>
        <v>3</v>
      </c>
      <c r="J22" s="17">
        <f>IF(J21&gt;0, VLOOKUP(J21-J$5-(INT($M21/9)+(MOD($M21,9)&gt;=J$6)), '[2]Point System'!$A$4:$B$15, 2),"")</f>
        <v>3</v>
      </c>
      <c r="K22" s="17">
        <f>IF(K21&gt;0, VLOOKUP(K21-K$5-(INT($M21/9)+(MOD($M21,9)&gt;=K$6)), '[2]Point System'!$A$4:$B$15, 2),"")</f>
        <v>4</v>
      </c>
      <c r="L22" s="18">
        <f t="shared" si="2"/>
        <v>20</v>
      </c>
      <c r="M22" s="17"/>
      <c r="N22" s="17"/>
      <c r="O22" s="19">
        <f>IF(L22&lt;&gt;"", L22, "")</f>
        <v>20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>
      <c r="A23" s="12" t="s">
        <v>25</v>
      </c>
      <c r="B23" s="13"/>
      <c r="C23" s="13">
        <v>7</v>
      </c>
      <c r="D23" s="13">
        <v>7</v>
      </c>
      <c r="E23" s="13">
        <v>7</v>
      </c>
      <c r="F23" s="13">
        <v>4</v>
      </c>
      <c r="G23" s="13">
        <v>7</v>
      </c>
      <c r="H23" s="13">
        <v>7</v>
      </c>
      <c r="I23" s="13">
        <v>4</v>
      </c>
      <c r="J23" s="13">
        <v>6</v>
      </c>
      <c r="K23" s="13">
        <v>8</v>
      </c>
      <c r="L23" s="14">
        <f t="shared" si="2"/>
        <v>57</v>
      </c>
      <c r="M23" s="13">
        <v>17</v>
      </c>
      <c r="N23" s="13">
        <f>IF(L23&lt;&gt;"",L23- M23, "")</f>
        <v>40</v>
      </c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thickBot="1">
      <c r="A24" s="16"/>
      <c r="B24" s="17"/>
      <c r="C24" s="17">
        <f>IF(C23&gt;0, VLOOKUP(C23-C$5-(INT($M23/9)+(MOD($M23,9)&gt;=C$6)), '[2]Point System'!$A$4:$B$15, 2),"")</f>
        <v>1</v>
      </c>
      <c r="D24" s="17">
        <f>IF(D23&gt;0, VLOOKUP(D23-D$5-(INT($M23/9)+(MOD($M23,9)&gt;=D$6)), '[2]Point System'!$A$4:$B$15, 2),"")</f>
        <v>2</v>
      </c>
      <c r="E24" s="17">
        <f>IF(E23&gt;0, VLOOKUP(E23-E$5-(INT($M23/9)+(MOD($M23,9)&gt;=E$6)), '[2]Point System'!$A$4:$B$15, 2),"")</f>
        <v>1</v>
      </c>
      <c r="F24" s="17">
        <f>IF(F23&gt;0, VLOOKUP(F23-F$5-(INT($M23/9)+(MOD($M23,9)&gt;=F$6)), '[2]Point System'!$A$4:$B$15, 2),"")</f>
        <v>2</v>
      </c>
      <c r="G24" s="17">
        <f>IF(G23&gt;0, VLOOKUP(G23-G$5-(INT($M23/9)+(MOD($M23,9)&gt;=G$6)), '[2]Point System'!$A$4:$B$15, 2),"")</f>
        <v>1</v>
      </c>
      <c r="H24" s="17">
        <f>IF(H23&gt;0, VLOOKUP(H23-H$5-(INT($M23/9)+(MOD($M23,9)&gt;=H$6)), '[2]Point System'!$A$4:$B$15, 2),"")</f>
        <v>1</v>
      </c>
      <c r="I24" s="17">
        <f>IF(I23&gt;0, VLOOKUP(I23-I$5-(INT($M23/9)+(MOD($M23,9)&gt;=I$6)), '[2]Point System'!$A$4:$B$15, 2),"")</f>
        <v>3</v>
      </c>
      <c r="J24" s="17">
        <f>IF(J23&gt;0, VLOOKUP(J23-J$5-(INT($M23/9)+(MOD($M23,9)&gt;=J$6)), '[2]Point System'!$A$4:$B$15, 2),"")</f>
        <v>2</v>
      </c>
      <c r="K24" s="17">
        <f>IF(K23&gt;0, VLOOKUP(K23-K$5-(INT($M23/9)+(MOD($M23,9)&gt;=K$6)), '[2]Point System'!$A$4:$B$15, 2),"")</f>
        <v>1</v>
      </c>
      <c r="L24" s="18">
        <f t="shared" si="2"/>
        <v>14</v>
      </c>
      <c r="M24" s="17"/>
      <c r="N24" s="17"/>
      <c r="O24" s="19">
        <f>IF(L24&lt;&gt;"", L24, "")</f>
        <v>14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>
      <c r="A25" s="12" t="s">
        <v>90</v>
      </c>
      <c r="B25" s="13"/>
      <c r="C25" s="13">
        <v>5</v>
      </c>
      <c r="D25" s="13">
        <v>5</v>
      </c>
      <c r="E25" s="13">
        <v>5</v>
      </c>
      <c r="F25" s="13">
        <v>6</v>
      </c>
      <c r="G25" s="13">
        <v>6</v>
      </c>
      <c r="H25" s="13">
        <v>4</v>
      </c>
      <c r="I25" s="13">
        <v>3</v>
      </c>
      <c r="J25" s="13">
        <v>6</v>
      </c>
      <c r="K25" s="13">
        <v>5</v>
      </c>
      <c r="L25" s="14">
        <f t="shared" si="2"/>
        <v>45</v>
      </c>
      <c r="M25" s="13" t="s">
        <v>10</v>
      </c>
      <c r="N25" s="13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thickBot="1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 t="str">
        <f t="shared" si="2"/>
        <v/>
      </c>
      <c r="M26" s="17"/>
      <c r="N26" s="17"/>
      <c r="O26" s="19" t="str">
        <f>IF(L26&lt;&gt;"", L26, "")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>
      <c r="A27" s="12" t="s">
        <v>91</v>
      </c>
      <c r="B27" s="13"/>
      <c r="C27" s="13">
        <v>5</v>
      </c>
      <c r="D27" s="13">
        <v>8</v>
      </c>
      <c r="E27" s="13">
        <v>5</v>
      </c>
      <c r="F27" s="13">
        <v>4</v>
      </c>
      <c r="G27" s="13">
        <v>7</v>
      </c>
      <c r="H27" s="13">
        <v>5</v>
      </c>
      <c r="I27" s="13">
        <v>3</v>
      </c>
      <c r="J27" s="13">
        <v>6</v>
      </c>
      <c r="K27" s="13">
        <v>5</v>
      </c>
      <c r="L27" s="14">
        <f t="shared" si="2"/>
        <v>48</v>
      </c>
      <c r="M27" s="13" t="s">
        <v>10</v>
      </c>
      <c r="N27" s="129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thickBo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9" t="str">
        <f>IF(L28&lt;&gt;"", L28, "")</f>
        <v/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Template</vt:lpstr>
      <vt:lpstr>Point System</vt:lpstr>
      <vt:lpstr>Weekly Stats</vt:lpstr>
      <vt:lpstr>Week 1</vt:lpstr>
      <vt:lpstr>Week 2</vt:lpstr>
      <vt:lpstr>Week 3</vt:lpstr>
      <vt:lpstr>Week 4</vt:lpstr>
      <vt:lpstr>Week 5</vt:lpstr>
      <vt:lpstr>Week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Hutter, Mark</cp:lastModifiedBy>
  <cp:lastPrinted>2025-05-15T00:39:45Z</cp:lastPrinted>
  <dcterms:created xsi:type="dcterms:W3CDTF">2024-05-07T15:07:02Z</dcterms:created>
  <dcterms:modified xsi:type="dcterms:W3CDTF">2025-06-16T15:10:30Z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2025-06-16T15:04:06Z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cde16097-a94f-490d-9186-52edfb4f768d</vt:lpwstr>
  </property>
  <property fmtid="{D5CDD505-2E9C-101B-9397-08002B2CF9AE}" pid="15" name="MSIP_Label_c7340d3b-fbfb-4e15-bff8-3c144843a4d1_ContentBits">
    <vt:lpwstr>0</vt:lpwstr>
  </property>
</Properties>
</file>